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showInkAnnotation="0" codeName="ThisWorkbook" defaultThemeVersion="124226"/>
  <mc:AlternateContent xmlns:mc="http://schemas.openxmlformats.org/markup-compatibility/2006">
    <mc:Choice Requires="x15">
      <x15ac:absPath xmlns:x15ac="http://schemas.microsoft.com/office/spreadsheetml/2010/11/ac" url="\\hssjnu-conf\PIT\acmidgett\DPA\DPAWeb\1_updates\2019-02-14\"/>
    </mc:Choice>
  </mc:AlternateContent>
  <bookViews>
    <workbookView xWindow="480" yWindow="180" windowWidth="18525" windowHeight="11640"/>
  </bookViews>
  <sheets>
    <sheet name="Client Info" sheetId="2" r:id="rId1"/>
    <sheet name="Results" sheetId="3" r:id="rId2"/>
    <sheet name="Calculations" sheetId="1" state="hidden" r:id="rId3"/>
    <sheet name="Administration" sheetId="4" state="hidden" r:id="rId4"/>
  </sheets>
  <definedNames>
    <definedName name="_xlnm._FilterDatabase" localSheetId="3" hidden="1">Administration!$B$70:$B$75</definedName>
    <definedName name="aCoverableGroups">Administration!$B$69:$B$76</definedName>
    <definedName name="aYesNo">Administration!$D$7:$D$8</definedName>
    <definedName name="ERROR">Administration!$L$6</definedName>
    <definedName name="iRelationshipRange">'Client Info'!$B$31:$B$89</definedName>
    <definedName name="iSectionATest">'Client Info'!$E$8</definedName>
    <definedName name="iSectionBTest">'Client Info'!$E$15</definedName>
    <definedName name="iSectionCTest">'Client Info'!$E$27</definedName>
    <definedName name="iZeroRange">'Client Info'!$E$23:$L$24</definedName>
    <definedName name="_xlnm.Print_Area" localSheetId="3">Administration!$B$1:$P$77</definedName>
    <definedName name="_xlnm.Print_Area" localSheetId="0">'Client Info'!$A$1:$M$89</definedName>
    <definedName name="_xlnm.Print_Area" localSheetId="1">Results!$A$4:$O$39</definedName>
  </definedNames>
  <calcPr calcId="152511"/>
</workbook>
</file>

<file path=xl/calcChain.xml><?xml version="1.0" encoding="utf-8"?>
<calcChain xmlns="http://schemas.openxmlformats.org/spreadsheetml/2006/main">
  <c r="H30" i="3" l="1"/>
  <c r="B73" i="4" l="1"/>
  <c r="B75" i="4"/>
  <c r="B76" i="4"/>
  <c r="B1" i="2"/>
  <c r="C74" i="4"/>
  <c r="K76" i="4"/>
  <c r="J76" i="4"/>
  <c r="I76" i="4"/>
  <c r="H76" i="4"/>
  <c r="G76" i="4"/>
  <c r="F76" i="4"/>
  <c r="E76" i="4"/>
  <c r="D76" i="4"/>
  <c r="C76" i="4"/>
  <c r="K75" i="4"/>
  <c r="J75" i="4"/>
  <c r="I75" i="4"/>
  <c r="H75" i="4"/>
  <c r="G75" i="4"/>
  <c r="F75" i="4"/>
  <c r="E75" i="4"/>
  <c r="D75" i="4"/>
  <c r="C75" i="4"/>
  <c r="B74" i="4"/>
  <c r="B72" i="4"/>
  <c r="B71" i="4"/>
  <c r="B70" i="4"/>
  <c r="B69" i="4"/>
  <c r="K74" i="4"/>
  <c r="J74" i="4"/>
  <c r="I74" i="4"/>
  <c r="H74" i="4"/>
  <c r="G74" i="4"/>
  <c r="F74" i="4"/>
  <c r="E74" i="4"/>
  <c r="D74" i="4"/>
  <c r="B91" i="2"/>
  <c r="K73" i="4"/>
  <c r="J73" i="4"/>
  <c r="I73" i="4"/>
  <c r="H73" i="4"/>
  <c r="G73" i="4"/>
  <c r="F73" i="4"/>
  <c r="E73" i="4"/>
  <c r="D73" i="4"/>
  <c r="C73" i="4"/>
  <c r="K72" i="4"/>
  <c r="J72" i="4"/>
  <c r="I72" i="4"/>
  <c r="H72" i="4"/>
  <c r="G72" i="4"/>
  <c r="F72" i="4"/>
  <c r="E72" i="4"/>
  <c r="D72" i="4"/>
  <c r="C72" i="4"/>
  <c r="K71" i="4"/>
  <c r="J71" i="4"/>
  <c r="I71" i="4"/>
  <c r="H71" i="4"/>
  <c r="G71" i="4"/>
  <c r="F71" i="4"/>
  <c r="E71" i="4"/>
  <c r="D71" i="4"/>
  <c r="C71" i="4"/>
  <c r="K70" i="4"/>
  <c r="J70" i="4"/>
  <c r="I70" i="4"/>
  <c r="H70" i="4"/>
  <c r="G70" i="4"/>
  <c r="F70" i="4"/>
  <c r="E70" i="4"/>
  <c r="D70" i="4"/>
  <c r="C70" i="4"/>
  <c r="K69" i="4"/>
  <c r="J69" i="4"/>
  <c r="I69" i="4"/>
  <c r="H69" i="4"/>
  <c r="G69" i="4"/>
  <c r="F69" i="4"/>
  <c r="E69" i="4"/>
  <c r="D69" i="4"/>
  <c r="C69" i="4"/>
  <c r="I17" i="2"/>
  <c r="B75" i="2"/>
  <c r="B45" i="2"/>
  <c r="B60" i="2"/>
  <c r="M13" i="2"/>
  <c r="B43" i="4"/>
  <c r="F45" i="2"/>
  <c r="F60" i="2"/>
  <c r="F75" i="2" s="1"/>
  <c r="G45" i="2"/>
  <c r="G60" i="2" s="1"/>
  <c r="G75" i="2" s="1"/>
  <c r="H45" i="2"/>
  <c r="H60" i="2" s="1"/>
  <c r="H75" i="2" s="1"/>
  <c r="I45" i="2"/>
  <c r="I60" i="2" s="1"/>
  <c r="I75" i="2" s="1"/>
  <c r="J45" i="2"/>
  <c r="J60" i="2" s="1"/>
  <c r="J75" i="2" s="1"/>
  <c r="E45" i="2"/>
  <c r="E60" i="2" s="1"/>
  <c r="E75" i="2" s="1"/>
  <c r="P6" i="3"/>
  <c r="E6" i="3"/>
  <c r="C19" i="3"/>
  <c r="O46" i="1"/>
  <c r="N46" i="1"/>
  <c r="M46" i="1"/>
  <c r="O45" i="1"/>
  <c r="N45" i="1"/>
  <c r="M45" i="1"/>
  <c r="O44" i="1"/>
  <c r="N44" i="1"/>
  <c r="M44" i="1"/>
  <c r="O43" i="1"/>
  <c r="N43" i="1"/>
  <c r="M43" i="1"/>
  <c r="O42" i="1"/>
  <c r="N42" i="1"/>
  <c r="M42" i="1"/>
  <c r="O41" i="1"/>
  <c r="N41" i="1"/>
  <c r="M41" i="1"/>
  <c r="O40" i="1"/>
  <c r="N40" i="1"/>
  <c r="M40" i="1"/>
  <c r="O39" i="1"/>
  <c r="N39" i="1"/>
  <c r="M39" i="1"/>
  <c r="O38" i="1"/>
  <c r="N38" i="1"/>
  <c r="M38" i="1"/>
  <c r="O37" i="1"/>
  <c r="N37" i="1"/>
  <c r="M37" i="1"/>
  <c r="E17" i="2"/>
  <c r="F17" i="2"/>
  <c r="G17" i="2"/>
  <c r="H17" i="2"/>
  <c r="K17" i="2"/>
  <c r="L17" i="2"/>
  <c r="M25" i="2"/>
  <c r="N25" i="2"/>
  <c r="J17" i="2"/>
  <c r="F10" i="2"/>
  <c r="G10" i="2"/>
  <c r="H10" i="2"/>
  <c r="I10" i="2"/>
  <c r="J10" i="2"/>
  <c r="K10" i="2"/>
  <c r="L10" i="2"/>
  <c r="N13" i="2"/>
  <c r="E10" i="2"/>
  <c r="D6" i="3"/>
  <c r="D19" i="3"/>
  <c r="C5" i="1"/>
  <c r="BB30" i="1" s="1"/>
  <c r="D5" i="1"/>
  <c r="BA9" i="1" s="1"/>
  <c r="E5" i="1"/>
  <c r="BB3" i="1" s="1"/>
  <c r="F5" i="1"/>
  <c r="BA29" i="1" s="1"/>
  <c r="G5" i="1"/>
  <c r="BB41" i="1" s="1"/>
  <c r="H5" i="1"/>
  <c r="Q108" i="1" s="1"/>
  <c r="I5" i="1"/>
  <c r="BA50" i="1" s="1"/>
  <c r="BA46" i="1"/>
  <c r="J5" i="1"/>
  <c r="BB36" i="1" s="1"/>
  <c r="L5" i="1"/>
  <c r="L36" i="1" s="1"/>
  <c r="C6" i="1"/>
  <c r="C70" i="1" s="1"/>
  <c r="D6" i="1"/>
  <c r="D66" i="1" s="1"/>
  <c r="E6" i="1"/>
  <c r="F6" i="1"/>
  <c r="F67" i="1" s="1"/>
  <c r="G6" i="1"/>
  <c r="G67" i="1" s="1"/>
  <c r="H6" i="1"/>
  <c r="H65" i="1" s="1"/>
  <c r="I6" i="1"/>
  <c r="I64" i="1" s="1"/>
  <c r="J6" i="1"/>
  <c r="J61" i="1" s="1"/>
  <c r="K6" i="1"/>
  <c r="L6" i="1"/>
  <c r="L68" i="1"/>
  <c r="C7" i="1"/>
  <c r="D7" i="1"/>
  <c r="E7" i="1"/>
  <c r="F7" i="1"/>
  <c r="G7" i="1"/>
  <c r="H7" i="1"/>
  <c r="I7" i="1"/>
  <c r="J7" i="1"/>
  <c r="K7" i="1"/>
  <c r="L7" i="1"/>
  <c r="C8" i="1"/>
  <c r="D8" i="1"/>
  <c r="E8" i="1"/>
  <c r="F8" i="1"/>
  <c r="G8" i="1"/>
  <c r="H8" i="1"/>
  <c r="I8" i="1"/>
  <c r="J8" i="1"/>
  <c r="K8" i="1"/>
  <c r="L8" i="1"/>
  <c r="C9" i="1"/>
  <c r="D9" i="1"/>
  <c r="E9" i="1"/>
  <c r="F9" i="1"/>
  <c r="G9" i="1"/>
  <c r="H9" i="1"/>
  <c r="I9" i="1"/>
  <c r="J9" i="1"/>
  <c r="K9" i="1"/>
  <c r="L9" i="1"/>
  <c r="C10" i="1"/>
  <c r="D10" i="1"/>
  <c r="E10" i="1"/>
  <c r="F10" i="1"/>
  <c r="G10" i="1"/>
  <c r="H10" i="1"/>
  <c r="I10" i="1"/>
  <c r="J10" i="1"/>
  <c r="K10" i="1"/>
  <c r="L10" i="1"/>
  <c r="C11" i="1"/>
  <c r="D11" i="1"/>
  <c r="E11" i="1"/>
  <c r="F11" i="1"/>
  <c r="G11" i="1"/>
  <c r="H11" i="1"/>
  <c r="I11" i="1"/>
  <c r="J11" i="1"/>
  <c r="K11" i="1"/>
  <c r="L11" i="1"/>
  <c r="C12" i="1"/>
  <c r="D12" i="1"/>
  <c r="E12" i="1"/>
  <c r="F12" i="1"/>
  <c r="G12" i="1"/>
  <c r="H12" i="1"/>
  <c r="I12" i="1"/>
  <c r="J12" i="1"/>
  <c r="K12" i="1"/>
  <c r="L12" i="1"/>
  <c r="M22" i="1"/>
  <c r="N22" i="1"/>
  <c r="O22" i="1"/>
  <c r="P22" i="1"/>
  <c r="Q22" i="1"/>
  <c r="R22" i="1"/>
  <c r="S22" i="1"/>
  <c r="T22" i="1"/>
  <c r="U22" i="1"/>
  <c r="V22" i="1"/>
  <c r="W22" i="1"/>
  <c r="X22" i="1"/>
  <c r="Z22" i="1"/>
  <c r="AA22" i="1"/>
  <c r="AB22" i="1"/>
  <c r="AC22" i="1"/>
  <c r="AD22" i="1"/>
  <c r="AE22" i="1"/>
  <c r="AF22" i="1"/>
  <c r="AG22" i="1"/>
  <c r="AH22" i="1"/>
  <c r="M49" i="1"/>
  <c r="N49" i="1"/>
  <c r="O49" i="1"/>
  <c r="M50" i="1"/>
  <c r="N50" i="1"/>
  <c r="O50" i="1"/>
  <c r="M51" i="1"/>
  <c r="N51" i="1"/>
  <c r="O51" i="1"/>
  <c r="M52" i="1"/>
  <c r="N52" i="1"/>
  <c r="O52" i="1"/>
  <c r="M53" i="1"/>
  <c r="N53" i="1"/>
  <c r="O53" i="1"/>
  <c r="M54" i="1"/>
  <c r="N54" i="1"/>
  <c r="O54" i="1"/>
  <c r="M55" i="1"/>
  <c r="N55" i="1"/>
  <c r="O55" i="1"/>
  <c r="M56" i="1"/>
  <c r="N56" i="1"/>
  <c r="O56" i="1"/>
  <c r="M57" i="1"/>
  <c r="N57" i="1"/>
  <c r="O57" i="1"/>
  <c r="M58" i="1"/>
  <c r="N58" i="1"/>
  <c r="O58" i="1"/>
  <c r="C101" i="1"/>
  <c r="D101" i="1"/>
  <c r="E101" i="1"/>
  <c r="F101" i="1"/>
  <c r="G101" i="1"/>
  <c r="H101" i="1"/>
  <c r="I101" i="1"/>
  <c r="J101" i="1"/>
  <c r="V105" i="1"/>
  <c r="V106" i="1"/>
  <c r="V107" i="1"/>
  <c r="V108" i="1"/>
  <c r="V109" i="1"/>
  <c r="D113" i="1"/>
  <c r="E113" i="1"/>
  <c r="F113" i="1"/>
  <c r="G113" i="1"/>
  <c r="H113" i="1"/>
  <c r="I113" i="1"/>
  <c r="J113" i="1"/>
  <c r="Y192" i="1"/>
  <c r="Z192" i="1"/>
  <c r="AA192" i="1"/>
  <c r="AB192" i="1"/>
  <c r="AC192" i="1"/>
  <c r="AD192" i="1"/>
  <c r="AE192" i="1"/>
  <c r="AF192" i="1"/>
  <c r="AG192" i="1"/>
  <c r="AH192" i="1"/>
  <c r="Y193" i="1"/>
  <c r="Z193" i="1"/>
  <c r="AA193" i="1"/>
  <c r="AB193" i="1"/>
  <c r="AC193" i="1"/>
  <c r="AD193" i="1"/>
  <c r="AE193" i="1"/>
  <c r="AF193" i="1"/>
  <c r="AG193" i="1"/>
  <c r="AH193" i="1"/>
  <c r="E16" i="2"/>
  <c r="F16" i="2"/>
  <c r="G16" i="2"/>
  <c r="H16" i="2"/>
  <c r="I16" i="2"/>
  <c r="J16" i="2"/>
  <c r="K16" i="2"/>
  <c r="L16" i="2"/>
  <c r="M16" i="2"/>
  <c r="N16" i="2"/>
  <c r="L23" i="1"/>
  <c r="AA176" i="1"/>
  <c r="AA133" i="1" s="1"/>
  <c r="Y176" i="1"/>
  <c r="Y133" i="1" s="1"/>
  <c r="AF176" i="1"/>
  <c r="AF133" i="1" s="1"/>
  <c r="AD176" i="1"/>
  <c r="AD133" i="1" s="1"/>
  <c r="Z176" i="1"/>
  <c r="Z133" i="1" s="1"/>
  <c r="AG176" i="1"/>
  <c r="AG133" i="1" s="1"/>
  <c r="AH176" i="1"/>
  <c r="AH133" i="1" s="1"/>
  <c r="AE176" i="1"/>
  <c r="AE133" i="1" s="1"/>
  <c r="AC176" i="1"/>
  <c r="AC133" i="1" s="1"/>
  <c r="AB176" i="1"/>
  <c r="AB133" i="1" s="1"/>
  <c r="AH177" i="1"/>
  <c r="AH134" i="1" s="1"/>
  <c r="AA177" i="1"/>
  <c r="AA134" i="1" s="1"/>
  <c r="AF177" i="1"/>
  <c r="AF134" i="1" s="1"/>
  <c r="AD177" i="1"/>
  <c r="AD134" i="1" s="1"/>
  <c r="Y177" i="1"/>
  <c r="Y134" i="1" s="1"/>
  <c r="AC177" i="1"/>
  <c r="AC134" i="1" s="1"/>
  <c r="AG177" i="1"/>
  <c r="AG134" i="1" s="1"/>
  <c r="AB177" i="1"/>
  <c r="AB134" i="1" s="1"/>
  <c r="AE177" i="1"/>
  <c r="AE134" i="1" s="1"/>
  <c r="Z177" i="1"/>
  <c r="Z134" i="1" s="1"/>
  <c r="K5" i="1"/>
  <c r="T109" i="1" s="1"/>
  <c r="U107" i="1"/>
  <c r="K70" i="1"/>
  <c r="K63" i="1"/>
  <c r="L66" i="1"/>
  <c r="U108" i="1"/>
  <c r="U106" i="1"/>
  <c r="U105" i="1"/>
  <c r="U109" i="1"/>
  <c r="L70" i="1"/>
  <c r="A46" i="1"/>
  <c r="X121" i="1"/>
  <c r="BA38" i="1"/>
  <c r="U104" i="1"/>
  <c r="L22" i="1"/>
  <c r="BB48" i="1"/>
  <c r="P104" i="1"/>
  <c r="BA35" i="1"/>
  <c r="BB12" i="1"/>
  <c r="BA30" i="1"/>
  <c r="F69" i="1"/>
  <c r="BA33" i="1"/>
  <c r="L69" i="1"/>
  <c r="L62" i="1"/>
  <c r="L64" i="1"/>
  <c r="L63" i="1"/>
  <c r="L67" i="1"/>
  <c r="L65" i="1"/>
  <c r="L61" i="1"/>
  <c r="BA47" i="1"/>
  <c r="A43" i="1"/>
  <c r="X131" i="1" s="1"/>
  <c r="A41" i="1"/>
  <c r="X251" i="1" s="1"/>
  <c r="BA31" i="1"/>
  <c r="BB42" i="1"/>
  <c r="P106" i="1"/>
  <c r="G23" i="1" s="1"/>
  <c r="G22" i="1" s="1"/>
  <c r="AH158" i="1" s="1"/>
  <c r="AH186" i="1" s="1"/>
  <c r="AH167" i="1"/>
  <c r="L46" i="1"/>
  <c r="G64" i="1"/>
  <c r="P105" i="1"/>
  <c r="G68" i="1"/>
  <c r="P107" i="1"/>
  <c r="P109" i="1"/>
  <c r="G66" i="1"/>
  <c r="E66" i="1"/>
  <c r="BA41" i="1"/>
  <c r="AH55" i="1"/>
  <c r="T107" i="1"/>
  <c r="BB27" i="1"/>
  <c r="F66" i="1"/>
  <c r="X107" i="1"/>
  <c r="J67" i="1"/>
  <c r="J66" i="1"/>
  <c r="X134" i="1"/>
  <c r="K23" i="1"/>
  <c r="X282" i="1"/>
  <c r="X163" i="1"/>
  <c r="X79" i="1"/>
  <c r="A83" i="1"/>
  <c r="X204" i="1"/>
  <c r="A58" i="1"/>
  <c r="X177" i="1"/>
  <c r="K36" i="1"/>
  <c r="T106" i="1"/>
  <c r="A45" i="1"/>
  <c r="K22" i="1"/>
  <c r="T105" i="1"/>
  <c r="T108" i="1"/>
  <c r="T104" i="1"/>
  <c r="F64" i="1"/>
  <c r="F61" i="1"/>
  <c r="F68" i="1"/>
  <c r="F70" i="1"/>
  <c r="F65" i="1"/>
  <c r="X256" i="1"/>
  <c r="AE163" i="1"/>
  <c r="AE191" i="1" s="1"/>
  <c r="X230" i="1"/>
  <c r="X269" i="1"/>
  <c r="X50" i="1"/>
  <c r="X296" i="1"/>
  <c r="B46" i="1"/>
  <c r="X243" i="1"/>
  <c r="A96" i="1"/>
  <c r="A112" i="1" s="1"/>
  <c r="AC163" i="1"/>
  <c r="AC191" i="1" s="1"/>
  <c r="X217" i="1"/>
  <c r="X93" i="1"/>
  <c r="X65" i="1"/>
  <c r="X149" i="1"/>
  <c r="A70" i="1"/>
  <c r="X36" i="1"/>
  <c r="X191" i="1"/>
  <c r="AG97" i="1"/>
  <c r="K38" i="1"/>
  <c r="AG286" i="1"/>
  <c r="AG40" i="1"/>
  <c r="K42" i="1"/>
  <c r="AG246" i="1"/>
  <c r="AG259" i="1"/>
  <c r="K37" i="1"/>
  <c r="K45" i="1"/>
  <c r="AG194" i="1"/>
  <c r="AG139" i="1"/>
  <c r="K86" i="1"/>
  <c r="AG83" i="1"/>
  <c r="AG167" i="1"/>
  <c r="AG272" i="1"/>
  <c r="K43" i="1"/>
  <c r="K60" i="1"/>
  <c r="AG233" i="1"/>
  <c r="K46" i="1"/>
  <c r="K39" i="1"/>
  <c r="K40" i="1"/>
  <c r="AG26" i="1"/>
  <c r="K73" i="1"/>
  <c r="K41" i="1"/>
  <c r="AG111" i="1"/>
  <c r="AG153" i="1"/>
  <c r="AG181" i="1"/>
  <c r="AG207" i="1"/>
  <c r="AG124" i="1"/>
  <c r="AG55" i="1"/>
  <c r="K44" i="1"/>
  <c r="AG220" i="1"/>
  <c r="AG69" i="1"/>
  <c r="K48" i="1"/>
  <c r="AC162" i="1"/>
  <c r="AC190" i="1" s="1"/>
  <c r="AG162" i="1"/>
  <c r="AG190" i="1" s="1"/>
  <c r="Z162" i="1"/>
  <c r="Z190" i="1" s="1"/>
  <c r="AE162" i="1"/>
  <c r="AE190" i="1" s="1"/>
  <c r="AD162" i="1"/>
  <c r="AD190" i="1" s="1"/>
  <c r="AF162" i="1"/>
  <c r="AF190" i="1" s="1"/>
  <c r="AB162" i="1"/>
  <c r="AB190" i="1" s="1"/>
  <c r="Y162" i="1"/>
  <c r="Y190" i="1" s="1"/>
  <c r="AH162" i="1"/>
  <c r="AH190" i="1" s="1"/>
  <c r="AA162" i="1"/>
  <c r="AA190" i="1" s="1"/>
  <c r="X35" i="1"/>
  <c r="A57" i="1"/>
  <c r="X162" i="1"/>
  <c r="X242" i="1"/>
  <c r="X268" i="1"/>
  <c r="A95" i="1"/>
  <c r="A111" i="1"/>
  <c r="B45" i="1"/>
  <c r="X133" i="1"/>
  <c r="X176" i="1"/>
  <c r="X106" i="1"/>
  <c r="X295" i="1"/>
  <c r="X120" i="1"/>
  <c r="A82" i="1"/>
  <c r="X92" i="1"/>
  <c r="X49" i="1"/>
  <c r="A69" i="1"/>
  <c r="X78" i="1"/>
  <c r="X216" i="1"/>
  <c r="X281" i="1"/>
  <c r="X229" i="1"/>
  <c r="X203" i="1"/>
  <c r="X64" i="1"/>
  <c r="X148" i="1"/>
  <c r="X190" i="1"/>
  <c r="X255" i="1"/>
  <c r="AG32" i="1"/>
  <c r="AG117" i="1" s="1"/>
  <c r="AG29" i="1"/>
  <c r="AG114" i="1" s="1"/>
  <c r="AG33" i="1"/>
  <c r="AG146" i="1" s="1"/>
  <c r="AG36" i="1"/>
  <c r="AG34" i="1"/>
  <c r="AG147" i="1" s="1"/>
  <c r="AG27" i="1"/>
  <c r="AG140" i="1" s="1"/>
  <c r="AG31" i="1"/>
  <c r="AG144" i="1" s="1"/>
  <c r="AG35" i="1"/>
  <c r="AG30" i="1"/>
  <c r="AG115" i="1" s="1"/>
  <c r="AG28" i="1"/>
  <c r="AG141" i="1" s="1"/>
  <c r="AG121" i="1"/>
  <c r="AG149" i="1"/>
  <c r="AG120" i="1"/>
  <c r="AG148" i="1"/>
  <c r="F63" i="1" l="1"/>
  <c r="R108" i="1"/>
  <c r="BB5" i="1"/>
  <c r="BA34" i="1"/>
  <c r="F62" i="1"/>
  <c r="BA32" i="1"/>
  <c r="BB19" i="1"/>
  <c r="BA49" i="1"/>
  <c r="X291" i="1"/>
  <c r="BA57" i="1"/>
  <c r="R107" i="1"/>
  <c r="BB8" i="1"/>
  <c r="I61" i="1"/>
  <c r="I63" i="1"/>
  <c r="X199" i="1"/>
  <c r="BB14" i="1"/>
  <c r="X160" i="1"/>
  <c r="X33" i="1"/>
  <c r="BB21" i="1"/>
  <c r="H68" i="1"/>
  <c r="BA52" i="1"/>
  <c r="BB50" i="1"/>
  <c r="BC50" i="1" s="1"/>
  <c r="B82" i="2" s="1"/>
  <c r="K82" i="2" s="1"/>
  <c r="A80" i="1"/>
  <c r="B13" i="3"/>
  <c r="B38" i="3" s="1"/>
  <c r="X214" i="1"/>
  <c r="R109" i="1"/>
  <c r="BA48" i="1"/>
  <c r="BC48" i="1" s="1"/>
  <c r="B80" i="2" s="1"/>
  <c r="K80" i="2" s="1"/>
  <c r="BA44" i="1"/>
  <c r="BB7" i="1"/>
  <c r="BB35" i="1"/>
  <c r="BC35" i="1" s="1"/>
  <c r="B66" i="2" s="1"/>
  <c r="K66" i="2" s="1"/>
  <c r="BA45" i="1"/>
  <c r="A55" i="1"/>
  <c r="X188" i="1"/>
  <c r="R106" i="1"/>
  <c r="I36" i="1"/>
  <c r="AE55" i="1" s="1"/>
  <c r="AE60" i="1" s="1"/>
  <c r="AG145" i="1"/>
  <c r="A65" i="1"/>
  <c r="X74" i="1"/>
  <c r="X129" i="1"/>
  <c r="P108" i="1"/>
  <c r="BA36" i="1"/>
  <c r="BC36" i="1" s="1"/>
  <c r="B67" i="2" s="1"/>
  <c r="K67" i="2" s="1"/>
  <c r="BB55" i="1"/>
  <c r="BB26" i="1"/>
  <c r="X31" i="1"/>
  <c r="X212" i="1"/>
  <c r="BC41" i="1"/>
  <c r="B72" i="2" s="1"/>
  <c r="K72" i="2" s="1"/>
  <c r="G36" i="1"/>
  <c r="AC139" i="1" s="1"/>
  <c r="X225" i="1"/>
  <c r="X238" i="1"/>
  <c r="X172" i="1"/>
  <c r="X102" i="1"/>
  <c r="BA4" i="1"/>
  <c r="A93" i="1"/>
  <c r="A109" i="1" s="1"/>
  <c r="X279" i="1"/>
  <c r="X146" i="1"/>
  <c r="X118" i="1"/>
  <c r="X227" i="1"/>
  <c r="R104" i="1"/>
  <c r="R105" i="1"/>
  <c r="I23" i="1" s="1"/>
  <c r="I22" i="1" s="1"/>
  <c r="BB57" i="1"/>
  <c r="BC57" i="1" s="1"/>
  <c r="B89" i="2" s="1"/>
  <c r="K89" i="2" s="1"/>
  <c r="BB28" i="1"/>
  <c r="AG118" i="1"/>
  <c r="AE40" i="1"/>
  <c r="X201" i="1"/>
  <c r="X277" i="1"/>
  <c r="B11" i="3"/>
  <c r="X144" i="1"/>
  <c r="X88" i="1"/>
  <c r="A78" i="1"/>
  <c r="X45" i="1"/>
  <c r="AG116" i="1"/>
  <c r="A53" i="1"/>
  <c r="X158" i="1"/>
  <c r="X264" i="1"/>
  <c r="X116" i="1"/>
  <c r="A91" i="1"/>
  <c r="A107" i="1" s="1"/>
  <c r="X186" i="1"/>
  <c r="X60" i="1"/>
  <c r="BB9" i="1"/>
  <c r="BC9" i="1" s="1"/>
  <c r="B38" i="2" s="1"/>
  <c r="K38" i="2" s="1"/>
  <c r="AG143" i="1"/>
  <c r="X293" i="1"/>
  <c r="X174" i="1"/>
  <c r="X104" i="1"/>
  <c r="X47" i="1"/>
  <c r="BA23" i="1"/>
  <c r="H64" i="1"/>
  <c r="AG158" i="1"/>
  <c r="AG186" i="1" s="1"/>
  <c r="AF158" i="1"/>
  <c r="AE158" i="1"/>
  <c r="A67" i="1"/>
  <c r="X90" i="1"/>
  <c r="J65" i="1"/>
  <c r="I70" i="1"/>
  <c r="AA158" i="1"/>
  <c r="AD158" i="1"/>
  <c r="AG113" i="1"/>
  <c r="Y158" i="1"/>
  <c r="X253" i="1"/>
  <c r="X62" i="1"/>
  <c r="X266" i="1"/>
  <c r="J69" i="1"/>
  <c r="H69" i="1"/>
  <c r="H66" i="1"/>
  <c r="AC158" i="1"/>
  <c r="AC186" i="1" s="1"/>
  <c r="AB158" i="1"/>
  <c r="Z158" i="1"/>
  <c r="X240" i="1"/>
  <c r="X76" i="1"/>
  <c r="J68" i="1"/>
  <c r="H67" i="1"/>
  <c r="I66" i="1"/>
  <c r="AG142" i="1"/>
  <c r="BA22" i="1"/>
  <c r="M104" i="1"/>
  <c r="AG112" i="1"/>
  <c r="BA3" i="1"/>
  <c r="BC3" i="1" s="1"/>
  <c r="B32" i="2" s="1"/>
  <c r="K32" i="2" s="1"/>
  <c r="BA24" i="1"/>
  <c r="O109" i="1"/>
  <c r="BA6" i="1"/>
  <c r="J64" i="1"/>
  <c r="H70" i="1"/>
  <c r="H63" i="1"/>
  <c r="S109" i="1"/>
  <c r="J23" i="1" s="1"/>
  <c r="J22" i="1" s="1"/>
  <c r="BB37" i="1"/>
  <c r="BA55" i="1"/>
  <c r="BC55" i="1" s="1"/>
  <c r="B87" i="2" s="1"/>
  <c r="K87" i="2" s="1"/>
  <c r="BA8" i="1"/>
  <c r="AG119" i="1"/>
  <c r="J62" i="1"/>
  <c r="D61" i="1"/>
  <c r="BA28" i="1"/>
  <c r="D69" i="1"/>
  <c r="AE124" i="1"/>
  <c r="D62" i="1"/>
  <c r="BA27" i="1"/>
  <c r="BC27" i="1" s="1"/>
  <c r="B57" i="2" s="1"/>
  <c r="K57" i="2" s="1"/>
  <c r="D70" i="1"/>
  <c r="K19" i="3"/>
  <c r="I31" i="3" s="1"/>
  <c r="J63" i="1"/>
  <c r="D67" i="1"/>
  <c r="BB54" i="1"/>
  <c r="H62" i="1"/>
  <c r="BA25" i="1"/>
  <c r="I60" i="1"/>
  <c r="J70" i="1"/>
  <c r="D63" i="1"/>
  <c r="H61" i="1"/>
  <c r="BB44" i="1"/>
  <c r="N109" i="1"/>
  <c r="D65" i="1"/>
  <c r="D64" i="1"/>
  <c r="D68" i="1"/>
  <c r="L109" i="1"/>
  <c r="C68" i="1"/>
  <c r="C66" i="1"/>
  <c r="C63" i="1"/>
  <c r="L108" i="1"/>
  <c r="BB25" i="1"/>
  <c r="BB32" i="1"/>
  <c r="BA20" i="1"/>
  <c r="BA18" i="1"/>
  <c r="BB46" i="1"/>
  <c r="BC46" i="1" s="1"/>
  <c r="B78" i="2" s="1"/>
  <c r="K78" i="2" s="1"/>
  <c r="A39" i="1"/>
  <c r="BA19" i="1"/>
  <c r="E36" i="1"/>
  <c r="BA21" i="1"/>
  <c r="BC21" i="1" s="1"/>
  <c r="B51" i="2" s="1"/>
  <c r="K51" i="2" s="1"/>
  <c r="N104" i="1"/>
  <c r="N108" i="1"/>
  <c r="BB39" i="1"/>
  <c r="BB10" i="1"/>
  <c r="N105" i="1"/>
  <c r="N107" i="1"/>
  <c r="BA17" i="1"/>
  <c r="BA16" i="1"/>
  <c r="N106" i="1"/>
  <c r="BB53" i="1"/>
  <c r="BA13" i="1"/>
  <c r="BB38" i="1"/>
  <c r="BC38" i="1" s="1"/>
  <c r="B69" i="2" s="1"/>
  <c r="K69" i="2" s="1"/>
  <c r="M106" i="1"/>
  <c r="BB17" i="1"/>
  <c r="BA14" i="1"/>
  <c r="BC14" i="1" s="1"/>
  <c r="B43" i="2" s="1"/>
  <c r="K43" i="2" s="1"/>
  <c r="BA10" i="1"/>
  <c r="A38" i="1"/>
  <c r="X155" i="1" s="1"/>
  <c r="BA11" i="1"/>
  <c r="BB31" i="1"/>
  <c r="BC31" i="1" s="1"/>
  <c r="B62" i="2" s="1"/>
  <c r="K62" i="2" s="1"/>
  <c r="BB24" i="1"/>
  <c r="BB45" i="1"/>
  <c r="E8" i="2"/>
  <c r="M109" i="1"/>
  <c r="M108" i="1"/>
  <c r="D36" i="1"/>
  <c r="BA12" i="1"/>
  <c r="BC12" i="1" s="1"/>
  <c r="B41" i="2" s="1"/>
  <c r="K41" i="2" s="1"/>
  <c r="BA15" i="1"/>
  <c r="M105" i="1"/>
  <c r="BB52" i="1"/>
  <c r="BB2" i="1"/>
  <c r="M107" i="1"/>
  <c r="BA7" i="1"/>
  <c r="L106" i="1"/>
  <c r="BA5" i="1"/>
  <c r="BC5" i="1" s="1"/>
  <c r="B34" i="2" s="1"/>
  <c r="K34" i="2" s="1"/>
  <c r="C36" i="1"/>
  <c r="L104" i="1"/>
  <c r="L105" i="1"/>
  <c r="BC30" i="1"/>
  <c r="B61" i="2" s="1"/>
  <c r="K61" i="2" s="1"/>
  <c r="BB23" i="1"/>
  <c r="BB51" i="1"/>
  <c r="BA2" i="1"/>
  <c r="BB16" i="1"/>
  <c r="L107" i="1"/>
  <c r="A37" i="1"/>
  <c r="E69" i="1"/>
  <c r="E63" i="1"/>
  <c r="E68" i="1"/>
  <c r="E62" i="1"/>
  <c r="E65" i="1"/>
  <c r="E70" i="1"/>
  <c r="E64" i="1"/>
  <c r="E67" i="1"/>
  <c r="E61" i="1"/>
  <c r="BB20" i="1"/>
  <c r="BB13" i="1"/>
  <c r="H36" i="1"/>
  <c r="Q104" i="1"/>
  <c r="BA39" i="1"/>
  <c r="Q107" i="1"/>
  <c r="Q109" i="1"/>
  <c r="BA40" i="1"/>
  <c r="BA42" i="1"/>
  <c r="BC42" i="1" s="1"/>
  <c r="B73" i="2" s="1"/>
  <c r="K73" i="2" s="1"/>
  <c r="BB34" i="1"/>
  <c r="BB56" i="1"/>
  <c r="BB6" i="1"/>
  <c r="A42" i="1"/>
  <c r="Q105" i="1"/>
  <c r="BA43" i="1"/>
  <c r="Q106" i="1"/>
  <c r="H23" i="1" s="1"/>
  <c r="H22" i="1" s="1"/>
  <c r="BB49" i="1"/>
  <c r="BC49" i="1" s="1"/>
  <c r="B81" i="2" s="1"/>
  <c r="K81" i="2" s="1"/>
  <c r="BA37" i="1"/>
  <c r="AG163" i="1"/>
  <c r="AG191" i="1" s="1"/>
  <c r="AH163" i="1"/>
  <c r="AH191" i="1" s="1"/>
  <c r="AF163" i="1"/>
  <c r="AF191" i="1" s="1"/>
  <c r="AA163" i="1"/>
  <c r="AA191" i="1" s="1"/>
  <c r="Z163" i="1"/>
  <c r="Z191" i="1" s="1"/>
  <c r="AD163" i="1"/>
  <c r="AD191" i="1" s="1"/>
  <c r="AB163" i="1"/>
  <c r="AB191" i="1" s="1"/>
  <c r="Y163" i="1"/>
  <c r="Y191" i="1" s="1"/>
  <c r="AH40" i="1"/>
  <c r="AH97" i="1"/>
  <c r="AH220" i="1"/>
  <c r="L60" i="1"/>
  <c r="AH124" i="1"/>
  <c r="L38" i="1"/>
  <c r="AH194" i="1"/>
  <c r="AH139" i="1"/>
  <c r="L40" i="1"/>
  <c r="AH83" i="1"/>
  <c r="AH207" i="1"/>
  <c r="AH26" i="1"/>
  <c r="L42" i="1"/>
  <c r="AH272" i="1"/>
  <c r="AH246" i="1"/>
  <c r="L86" i="1"/>
  <c r="L44" i="1"/>
  <c r="AH153" i="1"/>
  <c r="AH69" i="1"/>
  <c r="AH111" i="1"/>
  <c r="AH259" i="1"/>
  <c r="L37" i="1"/>
  <c r="AH286" i="1"/>
  <c r="L41" i="1"/>
  <c r="AH181" i="1"/>
  <c r="L45" i="1"/>
  <c r="L73" i="1"/>
  <c r="L39" i="1"/>
  <c r="L48" i="1"/>
  <c r="L43" i="1"/>
  <c r="AH233" i="1"/>
  <c r="K65" i="1"/>
  <c r="K61" i="1"/>
  <c r="K67" i="1"/>
  <c r="K64" i="1"/>
  <c r="K66" i="1"/>
  <c r="K62" i="1"/>
  <c r="K68" i="1"/>
  <c r="K69" i="1"/>
  <c r="E15" i="2"/>
  <c r="BB47" i="1"/>
  <c r="BC47" i="1" s="1"/>
  <c r="B79" i="2" s="1"/>
  <c r="K79" i="2" s="1"/>
  <c r="BB40" i="1"/>
  <c r="BB33" i="1"/>
  <c r="BC33" i="1" s="1"/>
  <c r="B64" i="2" s="1"/>
  <c r="K64" i="2" s="1"/>
  <c r="BA26" i="1"/>
  <c r="BC26" i="1" s="1"/>
  <c r="B56" i="2" s="1"/>
  <c r="K56" i="2" s="1"/>
  <c r="O105" i="1"/>
  <c r="F23" i="1" s="1"/>
  <c r="F22" i="1" s="1"/>
  <c r="BB11" i="1"/>
  <c r="O104" i="1"/>
  <c r="O107" i="1"/>
  <c r="O108" i="1"/>
  <c r="A40" i="1"/>
  <c r="O106" i="1"/>
  <c r="F36" i="1"/>
  <c r="BB18" i="1"/>
  <c r="BB4" i="1"/>
  <c r="I65" i="1"/>
  <c r="I69" i="1"/>
  <c r="I67" i="1"/>
  <c r="I62" i="1"/>
  <c r="I68" i="1"/>
  <c r="C62" i="1"/>
  <c r="C64" i="1"/>
  <c r="C65" i="1"/>
  <c r="C67" i="1"/>
  <c r="C69" i="1"/>
  <c r="C61" i="1"/>
  <c r="J36" i="1"/>
  <c r="BB22" i="1"/>
  <c r="A44" i="1"/>
  <c r="BA54" i="1"/>
  <c r="S108" i="1"/>
  <c r="BB43" i="1"/>
  <c r="S106" i="1"/>
  <c r="BA53" i="1"/>
  <c r="BA56" i="1"/>
  <c r="BB29" i="1"/>
  <c r="BC29" i="1" s="1"/>
  <c r="B59" i="2" s="1"/>
  <c r="K59" i="2" s="1"/>
  <c r="S104" i="1"/>
  <c r="BA51" i="1"/>
  <c r="S107" i="1"/>
  <c r="S105" i="1"/>
  <c r="BB15" i="1"/>
  <c r="G65" i="1"/>
  <c r="G70" i="1"/>
  <c r="G69" i="1"/>
  <c r="G62" i="1"/>
  <c r="G63" i="1"/>
  <c r="G61" i="1"/>
  <c r="BC32" i="1" l="1"/>
  <c r="B63" i="2" s="1"/>
  <c r="K63" i="2" s="1"/>
  <c r="BC34" i="1"/>
  <c r="B65" i="2" s="1"/>
  <c r="K65" i="2" s="1"/>
  <c r="BC19" i="1"/>
  <c r="B49" i="2" s="1"/>
  <c r="K49" i="2" s="1"/>
  <c r="BC28" i="1"/>
  <c r="B58" i="2" s="1"/>
  <c r="K58" i="2" s="1"/>
  <c r="BC52" i="1"/>
  <c r="B84" i="2" s="1"/>
  <c r="K84" i="2" s="1"/>
  <c r="BC51" i="1"/>
  <c r="B83" i="2" s="1"/>
  <c r="K83" i="2" s="1"/>
  <c r="BC24" i="1"/>
  <c r="B54" i="2" s="1"/>
  <c r="K54" i="2" s="1"/>
  <c r="AE259" i="1"/>
  <c r="AE233" i="1"/>
  <c r="AC259" i="1"/>
  <c r="AC181" i="1"/>
  <c r="BC8" i="1"/>
  <c r="B37" i="2" s="1"/>
  <c r="K37" i="2" s="1"/>
  <c r="BC23" i="1"/>
  <c r="B53" i="2" s="1"/>
  <c r="K53" i="2" s="1"/>
  <c r="G41" i="1"/>
  <c r="G107" i="1" s="1"/>
  <c r="G36" i="3" s="1"/>
  <c r="AC97" i="1"/>
  <c r="AC105" i="1" s="1"/>
  <c r="AC246" i="1"/>
  <c r="AC194" i="1"/>
  <c r="AC69" i="1"/>
  <c r="AC76" i="1" s="1"/>
  <c r="C13" i="3"/>
  <c r="K38" i="3" s="1"/>
  <c r="AE97" i="1"/>
  <c r="AE102" i="1" s="1"/>
  <c r="G46" i="1"/>
  <c r="G112" i="1" s="1"/>
  <c r="AC286" i="1"/>
  <c r="BC13" i="1"/>
  <c r="B42" i="2" s="1"/>
  <c r="K42" i="2" s="1"/>
  <c r="G86" i="1"/>
  <c r="G102" i="1" s="1"/>
  <c r="AC153" i="1"/>
  <c r="AC272" i="1"/>
  <c r="AC55" i="1"/>
  <c r="AC62" i="1" s="1"/>
  <c r="AC207" i="1"/>
  <c r="BC4" i="1"/>
  <c r="B33" i="2" s="1"/>
  <c r="K33" i="2" s="1"/>
  <c r="I45" i="1"/>
  <c r="I111" i="1" s="1"/>
  <c r="AE111" i="1"/>
  <c r="AE167" i="1"/>
  <c r="AC167" i="1"/>
  <c r="AC233" i="1"/>
  <c r="G73" i="1"/>
  <c r="I19" i="3"/>
  <c r="G31" i="3" s="1"/>
  <c r="AE286" i="1"/>
  <c r="B26" i="3"/>
  <c r="AC40" i="1"/>
  <c r="AC47" i="1" s="1"/>
  <c r="G48" i="1"/>
  <c r="BC45" i="1"/>
  <c r="B77" i="2" s="1"/>
  <c r="K77" i="2" s="1"/>
  <c r="AE207" i="1"/>
  <c r="AE26" i="1"/>
  <c r="AE194" i="1"/>
  <c r="AE220" i="1"/>
  <c r="AE83" i="1"/>
  <c r="AE88" i="1" s="1"/>
  <c r="I73" i="1"/>
  <c r="AE139" i="1"/>
  <c r="AE246" i="1"/>
  <c r="BC44" i="1"/>
  <c r="B76" i="2" s="1"/>
  <c r="K76" i="2" s="1"/>
  <c r="I46" i="1"/>
  <c r="I112" i="1" s="1"/>
  <c r="AE181" i="1"/>
  <c r="AE153" i="1"/>
  <c r="I48" i="1"/>
  <c r="AE69" i="1"/>
  <c r="AE74" i="1" s="1"/>
  <c r="BC7" i="1"/>
  <c r="B36" i="2" s="1"/>
  <c r="K36" i="2" s="1"/>
  <c r="AE272" i="1"/>
  <c r="I86" i="1"/>
  <c r="I102" i="1" s="1"/>
  <c r="G60" i="1"/>
  <c r="G45" i="1"/>
  <c r="G111" i="1" s="1"/>
  <c r="AC26" i="1"/>
  <c r="AC83" i="1"/>
  <c r="AC90" i="1" s="1"/>
  <c r="AC220" i="1"/>
  <c r="AC111" i="1"/>
  <c r="AC124" i="1"/>
  <c r="BC54" i="1"/>
  <c r="B86" i="2" s="1"/>
  <c r="K86" i="2" s="1"/>
  <c r="X42" i="1"/>
  <c r="AE186" i="1"/>
  <c r="I41" i="1" s="1"/>
  <c r="I107" i="1" s="1"/>
  <c r="I36" i="3" s="1"/>
  <c r="AH160" i="1"/>
  <c r="AH188" i="1" s="1"/>
  <c r="AF160" i="1"/>
  <c r="AB160" i="1"/>
  <c r="AA160" i="1"/>
  <c r="Z160" i="1"/>
  <c r="Y160" i="1"/>
  <c r="AE160" i="1"/>
  <c r="AE188" i="1" s="1"/>
  <c r="I43" i="1" s="1"/>
  <c r="K26" i="3" s="1"/>
  <c r="AG160" i="1"/>
  <c r="AG188" i="1" s="1"/>
  <c r="AD160" i="1"/>
  <c r="AC160" i="1"/>
  <c r="AE45" i="1"/>
  <c r="AE46" i="1"/>
  <c r="AE42" i="1"/>
  <c r="B36" i="3"/>
  <c r="B24" i="3"/>
  <c r="C11" i="3"/>
  <c r="AC157" i="1"/>
  <c r="AG157" i="1"/>
  <c r="AG185" i="1" s="1"/>
  <c r="AA157" i="1"/>
  <c r="Y157" i="1"/>
  <c r="AF157" i="1"/>
  <c r="AB157" i="1"/>
  <c r="AB185" i="1" s="1"/>
  <c r="F40" i="1" s="1"/>
  <c r="BC6" i="1"/>
  <c r="B35" i="2" s="1"/>
  <c r="K35" i="2" s="1"/>
  <c r="BC20" i="1"/>
  <c r="B50" i="2" s="1"/>
  <c r="K50" i="2" s="1"/>
  <c r="AC75" i="1"/>
  <c r="BC22" i="1"/>
  <c r="B52" i="2" s="1"/>
  <c r="K52" i="2" s="1"/>
  <c r="AH157" i="1"/>
  <c r="AH185" i="1" s="1"/>
  <c r="Z157" i="1"/>
  <c r="AD157" i="1"/>
  <c r="AE157" i="1"/>
  <c r="BC25" i="1"/>
  <c r="B55" i="2" s="1"/>
  <c r="K55" i="2" s="1"/>
  <c r="C26" i="3"/>
  <c r="X235" i="1"/>
  <c r="X126" i="1"/>
  <c r="X183" i="1"/>
  <c r="X196" i="1"/>
  <c r="BC11" i="1"/>
  <c r="B40" i="2" s="1"/>
  <c r="K40" i="2" s="1"/>
  <c r="X248" i="1"/>
  <c r="X113" i="1"/>
  <c r="BC2" i="1"/>
  <c r="B31" i="2" s="1"/>
  <c r="K31" i="2" s="1"/>
  <c r="X261" i="1"/>
  <c r="BC39" i="1"/>
  <c r="B70" i="2" s="1"/>
  <c r="K70" i="2" s="1"/>
  <c r="BC37" i="1"/>
  <c r="B68" i="2" s="1"/>
  <c r="K68" i="2" s="1"/>
  <c r="BC16" i="1"/>
  <c r="B46" i="2" s="1"/>
  <c r="K46" i="2" s="1"/>
  <c r="AE103" i="1"/>
  <c r="AE98" i="1"/>
  <c r="BC56" i="1"/>
  <c r="B88" i="2" s="1"/>
  <c r="K88" i="2" s="1"/>
  <c r="AC161" i="1"/>
  <c r="Y161" i="1"/>
  <c r="AG161" i="1"/>
  <c r="AG189" i="1" s="1"/>
  <c r="AH161" i="1"/>
  <c r="AH189" i="1" s="1"/>
  <c r="Z161" i="1"/>
  <c r="AE161" i="1"/>
  <c r="AF161" i="1"/>
  <c r="AF189" i="1" s="1"/>
  <c r="J44" i="1" s="1"/>
  <c r="AD161" i="1"/>
  <c r="AA161" i="1"/>
  <c r="AB161" i="1"/>
  <c r="BC15" i="1"/>
  <c r="B44" i="2" s="1"/>
  <c r="K44" i="2" s="1"/>
  <c r="BC10" i="1"/>
  <c r="B39" i="2" s="1"/>
  <c r="K39" i="2" s="1"/>
  <c r="E23" i="1"/>
  <c r="E22" i="1" s="1"/>
  <c r="BC18" i="1"/>
  <c r="B48" i="2" s="1"/>
  <c r="K48" i="2" s="1"/>
  <c r="BC53" i="1"/>
  <c r="B85" i="2" s="1"/>
  <c r="K85" i="2" s="1"/>
  <c r="E86" i="1"/>
  <c r="E102" i="1" s="1"/>
  <c r="E46" i="1"/>
  <c r="E112" i="1" s="1"/>
  <c r="AA124" i="1"/>
  <c r="E60" i="1"/>
  <c r="AA69" i="1"/>
  <c r="AA194" i="1"/>
  <c r="AA153" i="1"/>
  <c r="AA83" i="1"/>
  <c r="G19" i="3"/>
  <c r="E31" i="3" s="1"/>
  <c r="AA272" i="1"/>
  <c r="AA40" i="1"/>
  <c r="AA55" i="1"/>
  <c r="AA220" i="1"/>
  <c r="AA286" i="1"/>
  <c r="AA207" i="1"/>
  <c r="E48" i="1"/>
  <c r="AA26" i="1"/>
  <c r="AA259" i="1"/>
  <c r="AA139" i="1"/>
  <c r="E73" i="1"/>
  <c r="AA181" i="1"/>
  <c r="AA167" i="1"/>
  <c r="AA111" i="1"/>
  <c r="AA233" i="1"/>
  <c r="AA246" i="1"/>
  <c r="AA97" i="1"/>
  <c r="E45" i="1"/>
  <c r="E111" i="1" s="1"/>
  <c r="BC17" i="1"/>
  <c r="B47" i="2" s="1"/>
  <c r="K47" i="2" s="1"/>
  <c r="X262" i="1"/>
  <c r="A89" i="1"/>
  <c r="A105" i="1" s="1"/>
  <c r="A63" i="1"/>
  <c r="X275" i="1"/>
  <c r="X29" i="1"/>
  <c r="B9" i="3"/>
  <c r="X142" i="1"/>
  <c r="X197" i="1"/>
  <c r="X156" i="1"/>
  <c r="X289" i="1"/>
  <c r="X114" i="1"/>
  <c r="X236" i="1"/>
  <c r="X249" i="1"/>
  <c r="X86" i="1"/>
  <c r="X223" i="1"/>
  <c r="A76" i="1"/>
  <c r="X184" i="1"/>
  <c r="X100" i="1"/>
  <c r="AE100" i="1" s="1"/>
  <c r="A51" i="1"/>
  <c r="X43" i="1"/>
  <c r="X58" i="1"/>
  <c r="X127" i="1"/>
  <c r="X72" i="1"/>
  <c r="X210" i="1"/>
  <c r="X170" i="1"/>
  <c r="D23" i="1"/>
  <c r="D22" i="1" s="1"/>
  <c r="X222" i="1"/>
  <c r="X71" i="1"/>
  <c r="X209" i="1"/>
  <c r="X85" i="1"/>
  <c r="X169" i="1"/>
  <c r="A75" i="1"/>
  <c r="X274" i="1"/>
  <c r="B8" i="3"/>
  <c r="A50" i="1"/>
  <c r="X28" i="1"/>
  <c r="X141" i="1"/>
  <c r="A88" i="1"/>
  <c r="A104" i="1" s="1"/>
  <c r="X288" i="1"/>
  <c r="A62" i="1"/>
  <c r="Z194" i="1"/>
  <c r="Z167" i="1"/>
  <c r="F19" i="3"/>
  <c r="D31" i="3" s="1"/>
  <c r="Z246" i="1"/>
  <c r="D46" i="1"/>
  <c r="D112" i="1" s="1"/>
  <c r="Z259" i="1"/>
  <c r="Z26" i="1"/>
  <c r="Z220" i="1"/>
  <c r="Z272" i="1"/>
  <c r="Z207" i="1"/>
  <c r="Z124" i="1"/>
  <c r="D48" i="1"/>
  <c r="Z55" i="1"/>
  <c r="Z40" i="1"/>
  <c r="Z139" i="1"/>
  <c r="D86" i="1"/>
  <c r="D102" i="1" s="1"/>
  <c r="Z111" i="1"/>
  <c r="Z233" i="1"/>
  <c r="D60" i="1"/>
  <c r="Z153" i="1"/>
  <c r="Z181" i="1"/>
  <c r="D73" i="1"/>
  <c r="D45" i="1"/>
  <c r="D111" i="1" s="1"/>
  <c r="Z97" i="1"/>
  <c r="Z83" i="1"/>
  <c r="Z286" i="1"/>
  <c r="Z69" i="1"/>
  <c r="X99" i="1"/>
  <c r="X57" i="1"/>
  <c r="AE57" i="1" s="1"/>
  <c r="X273" i="1"/>
  <c r="X247" i="1"/>
  <c r="X70" i="1"/>
  <c r="AE70" i="1" s="1"/>
  <c r="X84" i="1"/>
  <c r="X182" i="1"/>
  <c r="X140" i="1"/>
  <c r="X287" i="1"/>
  <c r="B7" i="3"/>
  <c r="A61" i="1"/>
  <c r="A49" i="1"/>
  <c r="X112" i="1"/>
  <c r="X168" i="1"/>
  <c r="X56" i="1"/>
  <c r="AE56" i="1" s="1"/>
  <c r="X260" i="1"/>
  <c r="X221" i="1"/>
  <c r="X234" i="1"/>
  <c r="X195" i="1"/>
  <c r="X125" i="1"/>
  <c r="X27" i="1"/>
  <c r="X41" i="1"/>
  <c r="AE41" i="1" s="1"/>
  <c r="A87" i="1"/>
  <c r="A103" i="1" s="1"/>
  <c r="X154" i="1"/>
  <c r="X98" i="1"/>
  <c r="X208" i="1"/>
  <c r="A74" i="1"/>
  <c r="C23" i="1"/>
  <c r="C22" i="1" s="1"/>
  <c r="Y124" i="1"/>
  <c r="Y111" i="1"/>
  <c r="C73" i="1"/>
  <c r="Y55" i="1"/>
  <c r="Y139" i="1"/>
  <c r="Y153" i="1"/>
  <c r="C86" i="1"/>
  <c r="C102" i="1" s="1"/>
  <c r="Y286" i="1"/>
  <c r="C45" i="1"/>
  <c r="C111" i="1" s="1"/>
  <c r="Y246" i="1"/>
  <c r="Y97" i="1"/>
  <c r="E19" i="3"/>
  <c r="C31" i="3" s="1"/>
  <c r="Y40" i="1"/>
  <c r="C46" i="1"/>
  <c r="C112" i="1" s="1"/>
  <c r="Y220" i="1"/>
  <c r="Y207" i="1"/>
  <c r="Y83" i="1"/>
  <c r="Y233" i="1"/>
  <c r="C48" i="1"/>
  <c r="C60" i="1"/>
  <c r="Y167" i="1"/>
  <c r="Y194" i="1"/>
  <c r="Y259" i="1"/>
  <c r="Y5" i="1"/>
  <c r="Y22" i="1" s="1"/>
  <c r="Y272" i="1"/>
  <c r="Y181" i="1"/>
  <c r="Y69" i="1"/>
  <c r="Y26" i="1"/>
  <c r="AF246" i="1"/>
  <c r="AF97" i="1"/>
  <c r="J46" i="1"/>
  <c r="J112" i="1" s="1"/>
  <c r="AF83" i="1"/>
  <c r="AF26" i="1"/>
  <c r="J60" i="1"/>
  <c r="AF194" i="1"/>
  <c r="AF55" i="1"/>
  <c r="L19" i="3"/>
  <c r="J31" i="3" s="1"/>
  <c r="AF153" i="1"/>
  <c r="AF124" i="1"/>
  <c r="J48" i="1"/>
  <c r="J86" i="1"/>
  <c r="J102" i="1" s="1"/>
  <c r="AF286" i="1"/>
  <c r="AF207" i="1"/>
  <c r="AF167" i="1"/>
  <c r="AF69" i="1"/>
  <c r="AF233" i="1"/>
  <c r="AF259" i="1"/>
  <c r="AF40" i="1"/>
  <c r="AF272" i="1"/>
  <c r="AF139" i="1"/>
  <c r="AF220" i="1"/>
  <c r="AF111" i="1"/>
  <c r="J73" i="1"/>
  <c r="AF181" i="1"/>
  <c r="J45" i="1"/>
  <c r="J111" i="1" s="1"/>
  <c r="AD111" i="1"/>
  <c r="AD259" i="1"/>
  <c r="H73" i="1"/>
  <c r="AD246" i="1"/>
  <c r="H48" i="1"/>
  <c r="AD26" i="1"/>
  <c r="AD153" i="1"/>
  <c r="AD181" i="1"/>
  <c r="H46" i="1"/>
  <c r="AD207" i="1"/>
  <c r="AD83" i="1"/>
  <c r="AD272" i="1"/>
  <c r="H86" i="1"/>
  <c r="H102" i="1" s="1"/>
  <c r="AD124" i="1"/>
  <c r="H45" i="1"/>
  <c r="AD40" i="1"/>
  <c r="AD194" i="1"/>
  <c r="AD233" i="1"/>
  <c r="H60" i="1"/>
  <c r="AD69" i="1"/>
  <c r="AD286" i="1"/>
  <c r="J19" i="3"/>
  <c r="H31" i="3" s="1"/>
  <c r="AD97" i="1"/>
  <c r="AD167" i="1"/>
  <c r="AD220" i="1"/>
  <c r="AD55" i="1"/>
  <c r="AD139" i="1"/>
  <c r="AD159" i="1"/>
  <c r="AD187" i="1" s="1"/>
  <c r="H42" i="1" s="1"/>
  <c r="Y159" i="1"/>
  <c r="AH159" i="1"/>
  <c r="AH187" i="1" s="1"/>
  <c r="AF159" i="1"/>
  <c r="AC159" i="1"/>
  <c r="AE159" i="1"/>
  <c r="Z159" i="1"/>
  <c r="AB159" i="1"/>
  <c r="AG159" i="1"/>
  <c r="AG187" i="1" s="1"/>
  <c r="AA159" i="1"/>
  <c r="X119" i="1"/>
  <c r="X294" i="1"/>
  <c r="X105" i="1"/>
  <c r="AE105" i="1" s="1"/>
  <c r="X202" i="1"/>
  <c r="X267" i="1"/>
  <c r="X91" i="1"/>
  <c r="X241" i="1"/>
  <c r="X132" i="1"/>
  <c r="X161" i="1"/>
  <c r="X189" i="1"/>
  <c r="B14" i="3"/>
  <c r="A68" i="1"/>
  <c r="X147" i="1"/>
  <c r="X228" i="1"/>
  <c r="X77" i="1"/>
  <c r="X34" i="1"/>
  <c r="A81" i="1"/>
  <c r="A56" i="1"/>
  <c r="X254" i="1"/>
  <c r="X280" i="1"/>
  <c r="X63" i="1"/>
  <c r="X48" i="1"/>
  <c r="X215" i="1"/>
  <c r="X175" i="1"/>
  <c r="A94" i="1"/>
  <c r="A110" i="1" s="1"/>
  <c r="AB207" i="1"/>
  <c r="AB272" i="1"/>
  <c r="AB233" i="1"/>
  <c r="F46" i="1"/>
  <c r="AB26" i="1"/>
  <c r="AB194" i="1"/>
  <c r="AB139" i="1"/>
  <c r="F45" i="1"/>
  <c r="AB286" i="1"/>
  <c r="AB167" i="1"/>
  <c r="AB246" i="1"/>
  <c r="AB83" i="1"/>
  <c r="AB55" i="1"/>
  <c r="AB40" i="1"/>
  <c r="F86" i="1"/>
  <c r="F102" i="1" s="1"/>
  <c r="AB153" i="1"/>
  <c r="F60" i="1"/>
  <c r="F48" i="1"/>
  <c r="F73" i="1"/>
  <c r="AB259" i="1"/>
  <c r="AB69" i="1"/>
  <c r="AB220" i="1"/>
  <c r="AB97" i="1"/>
  <c r="H19" i="3"/>
  <c r="F31" i="3" s="1"/>
  <c r="AB111" i="1"/>
  <c r="AB181" i="1"/>
  <c r="AB124" i="1"/>
  <c r="AH29" i="1"/>
  <c r="AH27" i="1"/>
  <c r="AH35" i="1"/>
  <c r="AH32" i="1"/>
  <c r="AH28" i="1"/>
  <c r="AH36" i="1"/>
  <c r="AH34" i="1"/>
  <c r="AH30" i="1"/>
  <c r="AH31" i="1"/>
  <c r="AH33" i="1"/>
  <c r="BC40" i="1"/>
  <c r="B71" i="2" s="1"/>
  <c r="K71" i="2" s="1"/>
  <c r="X250" i="1"/>
  <c r="X101" i="1"/>
  <c r="X128" i="1"/>
  <c r="X237" i="1"/>
  <c r="X276" i="1"/>
  <c r="A90" i="1"/>
  <c r="A106" i="1" s="1"/>
  <c r="A64" i="1"/>
  <c r="X185" i="1"/>
  <c r="X198" i="1"/>
  <c r="A77" i="1"/>
  <c r="B10" i="3"/>
  <c r="X115" i="1"/>
  <c r="X44" i="1"/>
  <c r="AE44" i="1" s="1"/>
  <c r="X211" i="1"/>
  <c r="X87" i="1"/>
  <c r="X171" i="1"/>
  <c r="X157" i="1"/>
  <c r="X73" i="1"/>
  <c r="X290" i="1"/>
  <c r="X224" i="1"/>
  <c r="A52" i="1"/>
  <c r="X59" i="1"/>
  <c r="X143" i="1"/>
  <c r="X263" i="1"/>
  <c r="X30" i="1"/>
  <c r="X292" i="1"/>
  <c r="X226" i="1"/>
  <c r="X187" i="1"/>
  <c r="X252" i="1"/>
  <c r="X200" i="1"/>
  <c r="X278" i="1"/>
  <c r="X265" i="1"/>
  <c r="X61" i="1"/>
  <c r="A66" i="1"/>
  <c r="X46" i="1"/>
  <c r="X103" i="1"/>
  <c r="X117" i="1"/>
  <c r="X213" i="1"/>
  <c r="B12" i="3"/>
  <c r="A79" i="1"/>
  <c r="A54" i="1"/>
  <c r="X159" i="1"/>
  <c r="X145" i="1"/>
  <c r="X130" i="1"/>
  <c r="X89" i="1"/>
  <c r="X173" i="1"/>
  <c r="A92" i="1"/>
  <c r="A108" i="1" s="1"/>
  <c r="X75" i="1"/>
  <c r="X239" i="1"/>
  <c r="X32" i="1"/>
  <c r="BC43" i="1"/>
  <c r="B74" i="2" s="1"/>
  <c r="K74" i="2" s="1"/>
  <c r="I24" i="3" l="1"/>
  <c r="AC103" i="1"/>
  <c r="AC46" i="1"/>
  <c r="AE75" i="1"/>
  <c r="AC48" i="1"/>
  <c r="AE89" i="1"/>
  <c r="AC98" i="1"/>
  <c r="AC99" i="1"/>
  <c r="AC43" i="1"/>
  <c r="AC44" i="1"/>
  <c r="AC104" i="1"/>
  <c r="AC42" i="1"/>
  <c r="AE99" i="1"/>
  <c r="AC58" i="1"/>
  <c r="AE101" i="1"/>
  <c r="AE72" i="1"/>
  <c r="AE73" i="1"/>
  <c r="AE31" i="1"/>
  <c r="AE116" i="1" s="1"/>
  <c r="AE36" i="1"/>
  <c r="AE33" i="1"/>
  <c r="AE35" i="1"/>
  <c r="AC32" i="1"/>
  <c r="AE32" i="1"/>
  <c r="AC61" i="1"/>
  <c r="AE61" i="1"/>
  <c r="AE187" i="1" s="1"/>
  <c r="I42" i="1" s="1"/>
  <c r="AC31" i="1"/>
  <c r="AC35" i="1"/>
  <c r="AC33" i="1"/>
  <c r="AC118" i="1" s="1"/>
  <c r="AC36" i="1"/>
  <c r="K24" i="3"/>
  <c r="AC89" i="1"/>
  <c r="AC101" i="1"/>
  <c r="AE59" i="1"/>
  <c r="AE185" i="1" s="1"/>
  <c r="I40" i="1" s="1"/>
  <c r="I106" i="1" s="1"/>
  <c r="I35" i="3" s="1"/>
  <c r="AC59" i="1"/>
  <c r="AC185" i="1" s="1"/>
  <c r="G40" i="1" s="1"/>
  <c r="I23" i="3" s="1"/>
  <c r="AC73" i="1"/>
  <c r="AC30" i="1"/>
  <c r="AE30" i="1"/>
  <c r="AC87" i="1"/>
  <c r="AE87" i="1"/>
  <c r="AE86" i="1"/>
  <c r="AC86" i="1"/>
  <c r="AC29" i="1"/>
  <c r="AE29" i="1"/>
  <c r="AE43" i="1"/>
  <c r="AC100" i="1"/>
  <c r="AE58" i="1"/>
  <c r="AC72" i="1"/>
  <c r="AE28" i="1"/>
  <c r="AC28" i="1"/>
  <c r="AC71" i="1"/>
  <c r="AE71" i="1"/>
  <c r="AC57" i="1"/>
  <c r="AE85" i="1"/>
  <c r="AC85" i="1"/>
  <c r="AC84" i="1"/>
  <c r="AE84" i="1"/>
  <c r="AE27" i="1"/>
  <c r="AE140" i="1" s="1"/>
  <c r="AC27" i="1"/>
  <c r="AC70" i="1"/>
  <c r="AC56" i="1"/>
  <c r="AC41" i="1"/>
  <c r="AC34" i="1"/>
  <c r="AE34" i="1"/>
  <c r="AC63" i="1"/>
  <c r="AC189" i="1" s="1"/>
  <c r="G44" i="1" s="1"/>
  <c r="AE63" i="1"/>
  <c r="AE189" i="1" s="1"/>
  <c r="I44" i="1" s="1"/>
  <c r="AE48" i="1"/>
  <c r="AE91" i="1"/>
  <c r="AC91" i="1"/>
  <c r="AE77" i="1"/>
  <c r="AC77" i="1"/>
  <c r="I109" i="1"/>
  <c r="I38" i="3" s="1"/>
  <c r="AC188" i="1"/>
  <c r="G43" i="1" s="1"/>
  <c r="C24" i="3"/>
  <c r="K36" i="3"/>
  <c r="AA32" i="1"/>
  <c r="AA30" i="1"/>
  <c r="AA27" i="1"/>
  <c r="AA31" i="1"/>
  <c r="AA33" i="1"/>
  <c r="AA29" i="1"/>
  <c r="AA28" i="1"/>
  <c r="AA34" i="1"/>
  <c r="AA35" i="1"/>
  <c r="AA36" i="1"/>
  <c r="AA99" i="1"/>
  <c r="AA105" i="1"/>
  <c r="AA98" i="1"/>
  <c r="AA101" i="1"/>
  <c r="AA103" i="1"/>
  <c r="AA102" i="1"/>
  <c r="AA104" i="1"/>
  <c r="AA91" i="1"/>
  <c r="AA84" i="1"/>
  <c r="AA90" i="1"/>
  <c r="AA88" i="1"/>
  <c r="AA87" i="1"/>
  <c r="AA89" i="1"/>
  <c r="AA85" i="1"/>
  <c r="E27" i="2"/>
  <c r="AA60" i="1"/>
  <c r="AA186" i="1" s="1"/>
  <c r="E41" i="1" s="1"/>
  <c r="E107" i="1" s="1"/>
  <c r="E36" i="3" s="1"/>
  <c r="AA63" i="1"/>
  <c r="AA189" i="1" s="1"/>
  <c r="E44" i="1" s="1"/>
  <c r="AA56" i="1"/>
  <c r="AA57" i="1"/>
  <c r="AA59" i="1"/>
  <c r="AA185" i="1" s="1"/>
  <c r="E40" i="1" s="1"/>
  <c r="G23" i="3" s="1"/>
  <c r="AA62" i="1"/>
  <c r="AA188" i="1" s="1"/>
  <c r="E43" i="1" s="1"/>
  <c r="E109" i="1" s="1"/>
  <c r="E38" i="3" s="1"/>
  <c r="AA61" i="1"/>
  <c r="AA187" i="1" s="1"/>
  <c r="E42" i="1" s="1"/>
  <c r="G25" i="3" s="1"/>
  <c r="AA44" i="1"/>
  <c r="AA42" i="1"/>
  <c r="AA45" i="1"/>
  <c r="AA46" i="1"/>
  <c r="AA47" i="1"/>
  <c r="AA41" i="1"/>
  <c r="AA48" i="1"/>
  <c r="AA71" i="1"/>
  <c r="AA74" i="1"/>
  <c r="AA73" i="1"/>
  <c r="AA70" i="1"/>
  <c r="AA77" i="1"/>
  <c r="AA75" i="1"/>
  <c r="AA76" i="1"/>
  <c r="B22" i="3"/>
  <c r="B34" i="3"/>
  <c r="C9" i="3"/>
  <c r="Z56" i="1"/>
  <c r="Z60" i="1"/>
  <c r="Z186" i="1" s="1"/>
  <c r="D41" i="1" s="1"/>
  <c r="D107" i="1" s="1"/>
  <c r="D36" i="3" s="1"/>
  <c r="Z61" i="1"/>
  <c r="Z187" i="1" s="1"/>
  <c r="D42" i="1" s="1"/>
  <c r="F25" i="3" s="1"/>
  <c r="Z59" i="1"/>
  <c r="Z185" i="1" s="1"/>
  <c r="D40" i="1" s="1"/>
  <c r="F23" i="3" s="1"/>
  <c r="Z62" i="1"/>
  <c r="Z188" i="1" s="1"/>
  <c r="D43" i="1" s="1"/>
  <c r="F26" i="3" s="1"/>
  <c r="Z58" i="1"/>
  <c r="Z63" i="1"/>
  <c r="Z189" i="1" s="1"/>
  <c r="D44" i="1" s="1"/>
  <c r="F27" i="3" s="1"/>
  <c r="Z89" i="1"/>
  <c r="Z90" i="1"/>
  <c r="Z91" i="1"/>
  <c r="Z84" i="1"/>
  <c r="Z87" i="1"/>
  <c r="Z86" i="1"/>
  <c r="Z88" i="1"/>
  <c r="Z105" i="1"/>
  <c r="Z100" i="1"/>
  <c r="Z98" i="1"/>
  <c r="Z102" i="1"/>
  <c r="Z101" i="1"/>
  <c r="Z104" i="1"/>
  <c r="Z103" i="1"/>
  <c r="Z77" i="1"/>
  <c r="Z70" i="1"/>
  <c r="Z73" i="1"/>
  <c r="Z74" i="1"/>
  <c r="Z72" i="1"/>
  <c r="Z76" i="1"/>
  <c r="Z75" i="1"/>
  <c r="Z33" i="1"/>
  <c r="Z27" i="1"/>
  <c r="Z34" i="1"/>
  <c r="Z30" i="1"/>
  <c r="Z32" i="1"/>
  <c r="Z35" i="1"/>
  <c r="Z28" i="1"/>
  <c r="Z31" i="1"/>
  <c r="Z36" i="1"/>
  <c r="Z29" i="1"/>
  <c r="B21" i="3"/>
  <c r="C8" i="3"/>
  <c r="B33" i="3"/>
  <c r="Z46" i="1"/>
  <c r="Z47" i="1"/>
  <c r="Z44" i="1"/>
  <c r="Z48" i="1"/>
  <c r="Z43" i="1"/>
  <c r="Z45" i="1"/>
  <c r="Z41" i="1"/>
  <c r="Z155" i="1"/>
  <c r="Z183" i="1" s="1"/>
  <c r="D38" i="1" s="1"/>
  <c r="AG155" i="1"/>
  <c r="AG183" i="1" s="1"/>
  <c r="AH155" i="1"/>
  <c r="AH183" i="1" s="1"/>
  <c r="Y60" i="1"/>
  <c r="Y186" i="1" s="1"/>
  <c r="C41" i="1" s="1"/>
  <c r="Y61" i="1"/>
  <c r="Y187" i="1" s="1"/>
  <c r="C42" i="1" s="1"/>
  <c r="Y58" i="1"/>
  <c r="Y57" i="1"/>
  <c r="Y63" i="1"/>
  <c r="Y189" i="1" s="1"/>
  <c r="C44" i="1" s="1"/>
  <c r="C110" i="1" s="1"/>
  <c r="C39" i="3" s="1"/>
  <c r="Y59" i="1"/>
  <c r="Y185" i="1" s="1"/>
  <c r="C40" i="1" s="1"/>
  <c r="C106" i="1" s="1"/>
  <c r="C35" i="3" s="1"/>
  <c r="Y62" i="1"/>
  <c r="Y36" i="1"/>
  <c r="Y33" i="1"/>
  <c r="Y27" i="1"/>
  <c r="Y28" i="1"/>
  <c r="Y32" i="1"/>
  <c r="Y31" i="1"/>
  <c r="Y29" i="1"/>
  <c r="Y35" i="1"/>
  <c r="Y30" i="1"/>
  <c r="Y34" i="1"/>
  <c r="Y47" i="1"/>
  <c r="Y43" i="1"/>
  <c r="Y46" i="1"/>
  <c r="Y42" i="1"/>
  <c r="Y45" i="1"/>
  <c r="Y44" i="1"/>
  <c r="Y48" i="1"/>
  <c r="Y154" i="1"/>
  <c r="Y182" i="1" s="1"/>
  <c r="C37" i="1" s="1"/>
  <c r="AH154" i="1"/>
  <c r="AH182" i="1" s="1"/>
  <c r="AG154" i="1"/>
  <c r="AG182" i="1" s="1"/>
  <c r="Y86" i="1"/>
  <c r="Y89" i="1"/>
  <c r="Y87" i="1"/>
  <c r="Y85" i="1"/>
  <c r="Y88" i="1"/>
  <c r="Y91" i="1"/>
  <c r="Y90" i="1"/>
  <c r="B32" i="3"/>
  <c r="C7" i="3"/>
  <c r="B20" i="3"/>
  <c r="Y75" i="1"/>
  <c r="Y72" i="1"/>
  <c r="Y73" i="1"/>
  <c r="Y74" i="1"/>
  <c r="Y77" i="1"/>
  <c r="Y71" i="1"/>
  <c r="Y76" i="1"/>
  <c r="Y102" i="1"/>
  <c r="Y105" i="1"/>
  <c r="Y101" i="1"/>
  <c r="Y99" i="1"/>
  <c r="Y103" i="1"/>
  <c r="Y104" i="1"/>
  <c r="Y100" i="1"/>
  <c r="AH146" i="1"/>
  <c r="AH118" i="1"/>
  <c r="AB60" i="1"/>
  <c r="AB186" i="1" s="1"/>
  <c r="F41" i="1" s="1"/>
  <c r="H24" i="3" s="1"/>
  <c r="AB63" i="1"/>
  <c r="AB189" i="1" s="1"/>
  <c r="F44" i="1" s="1"/>
  <c r="F110" i="1" s="1"/>
  <c r="F39" i="3" s="1"/>
  <c r="AB56" i="1"/>
  <c r="AB57" i="1"/>
  <c r="AB58" i="1"/>
  <c r="AB62" i="1"/>
  <c r="AB188" i="1" s="1"/>
  <c r="F43" i="1" s="1"/>
  <c r="H26" i="3" s="1"/>
  <c r="AB61" i="1"/>
  <c r="AB187" i="1" s="1"/>
  <c r="F42" i="1" s="1"/>
  <c r="H25" i="3" s="1"/>
  <c r="H111" i="1"/>
  <c r="AH142" i="1"/>
  <c r="AH114" i="1"/>
  <c r="AF74" i="1"/>
  <c r="AF70" i="1"/>
  <c r="AF73" i="1"/>
  <c r="AF75" i="1"/>
  <c r="AF76" i="1"/>
  <c r="AF72" i="1"/>
  <c r="AF71" i="1"/>
  <c r="B37" i="3"/>
  <c r="B25" i="3"/>
  <c r="C12" i="3"/>
  <c r="AH115" i="1"/>
  <c r="AH143" i="1"/>
  <c r="AF101" i="1"/>
  <c r="AF103" i="1"/>
  <c r="AF104" i="1"/>
  <c r="AF102" i="1"/>
  <c r="AF98" i="1"/>
  <c r="AF99" i="1"/>
  <c r="AF100" i="1"/>
  <c r="AB91" i="1"/>
  <c r="AB86" i="1"/>
  <c r="AB85" i="1"/>
  <c r="AB84" i="1"/>
  <c r="AB90" i="1"/>
  <c r="AB89" i="1"/>
  <c r="AB88" i="1"/>
  <c r="AD60" i="1"/>
  <c r="AD186" i="1" s="1"/>
  <c r="H41" i="1" s="1"/>
  <c r="J24" i="3" s="1"/>
  <c r="AD63" i="1"/>
  <c r="AD189" i="1" s="1"/>
  <c r="H44" i="1" s="1"/>
  <c r="J27" i="3" s="1"/>
  <c r="AD59" i="1"/>
  <c r="AD185" i="1" s="1"/>
  <c r="H40" i="1" s="1"/>
  <c r="H106" i="1" s="1"/>
  <c r="H35" i="3" s="1"/>
  <c r="AD56" i="1"/>
  <c r="AD58" i="1"/>
  <c r="AD62" i="1"/>
  <c r="AD188" i="1" s="1"/>
  <c r="H43" i="1" s="1"/>
  <c r="J26" i="3" s="1"/>
  <c r="AD57" i="1"/>
  <c r="AD36" i="1"/>
  <c r="AD27" i="1"/>
  <c r="AD28" i="1"/>
  <c r="AD33" i="1"/>
  <c r="AD34" i="1"/>
  <c r="AD35" i="1"/>
  <c r="AD31" i="1"/>
  <c r="AD29" i="1"/>
  <c r="AD30" i="1"/>
  <c r="AD32" i="1"/>
  <c r="AH147" i="1"/>
  <c r="AH119" i="1"/>
  <c r="H23" i="3"/>
  <c r="F106" i="1"/>
  <c r="F35" i="3" s="1"/>
  <c r="AD72" i="1"/>
  <c r="AD76" i="1"/>
  <c r="AD74" i="1"/>
  <c r="AD71" i="1"/>
  <c r="AD77" i="1"/>
  <c r="AD73" i="1"/>
  <c r="AD70" i="1"/>
  <c r="AH112" i="1"/>
  <c r="AH140" i="1"/>
  <c r="B39" i="3"/>
  <c r="C14" i="3"/>
  <c r="B27" i="3"/>
  <c r="AD88" i="1"/>
  <c r="AD85" i="1"/>
  <c r="AD84" i="1"/>
  <c r="AD87" i="1"/>
  <c r="AD91" i="1"/>
  <c r="AD86" i="1"/>
  <c r="AD90" i="1"/>
  <c r="L27" i="3"/>
  <c r="J110" i="1"/>
  <c r="J39" i="3" s="1"/>
  <c r="AF56" i="1"/>
  <c r="AF60" i="1"/>
  <c r="AF186" i="1" s="1"/>
  <c r="J41" i="1" s="1"/>
  <c r="L24" i="3" s="1"/>
  <c r="AF59" i="1"/>
  <c r="AF185" i="1" s="1"/>
  <c r="J40" i="1" s="1"/>
  <c r="L23" i="3" s="1"/>
  <c r="AF57" i="1"/>
  <c r="AF61" i="1"/>
  <c r="AF187" i="1" s="1"/>
  <c r="J42" i="1" s="1"/>
  <c r="L25" i="3" s="1"/>
  <c r="AF62" i="1"/>
  <c r="AF188" i="1" s="1"/>
  <c r="J43" i="1" s="1"/>
  <c r="L26" i="3" s="1"/>
  <c r="AF58" i="1"/>
  <c r="AH113" i="1"/>
  <c r="AH141" i="1"/>
  <c r="F111" i="1"/>
  <c r="J25" i="3"/>
  <c r="H108" i="1"/>
  <c r="H37" i="3" s="1"/>
  <c r="AF46" i="1"/>
  <c r="AF42" i="1"/>
  <c r="AF45" i="1"/>
  <c r="AF43" i="1"/>
  <c r="AF41" i="1"/>
  <c r="AF44" i="1"/>
  <c r="AF47" i="1"/>
  <c r="AB32" i="1"/>
  <c r="AB34" i="1"/>
  <c r="AB36" i="1"/>
  <c r="AB30" i="1"/>
  <c r="AB29" i="1"/>
  <c r="AB28" i="1"/>
  <c r="AB35" i="1"/>
  <c r="AB27" i="1"/>
  <c r="AB31" i="1"/>
  <c r="AB33" i="1"/>
  <c r="AF85" i="1"/>
  <c r="AF86" i="1"/>
  <c r="AF87" i="1"/>
  <c r="AF89" i="1"/>
  <c r="AF90" i="1"/>
  <c r="AF88" i="1"/>
  <c r="AF84" i="1"/>
  <c r="AH121" i="1"/>
  <c r="AH149" i="1"/>
  <c r="AD98" i="1"/>
  <c r="AD104" i="1"/>
  <c r="AD101" i="1"/>
  <c r="AD99" i="1"/>
  <c r="AD105" i="1"/>
  <c r="AD100" i="1"/>
  <c r="AD102" i="1"/>
  <c r="H112" i="1"/>
  <c r="AB70" i="1"/>
  <c r="AB72" i="1"/>
  <c r="AB71" i="1"/>
  <c r="AB75" i="1"/>
  <c r="AB77" i="1"/>
  <c r="AB76" i="1"/>
  <c r="AB74" i="1"/>
  <c r="AH144" i="1"/>
  <c r="AH116" i="1"/>
  <c r="F112" i="1"/>
  <c r="AH145" i="1"/>
  <c r="AH117" i="1"/>
  <c r="AB100" i="1"/>
  <c r="AB98" i="1"/>
  <c r="AB99" i="1"/>
  <c r="AB102" i="1"/>
  <c r="AB103" i="1"/>
  <c r="AB105" i="1"/>
  <c r="AB104" i="1"/>
  <c r="C10" i="3"/>
  <c r="B35" i="3"/>
  <c r="B23" i="3"/>
  <c r="AH148" i="1"/>
  <c r="AH120" i="1"/>
  <c r="AB41" i="1"/>
  <c r="AB43" i="1"/>
  <c r="AB45" i="1"/>
  <c r="AB47" i="1"/>
  <c r="AB48" i="1"/>
  <c r="AB42" i="1"/>
  <c r="AB46" i="1"/>
  <c r="AD48" i="1"/>
  <c r="AD47" i="1"/>
  <c r="AD42" i="1"/>
  <c r="AD41" i="1"/>
  <c r="AD45" i="1"/>
  <c r="AD43" i="1"/>
  <c r="AD44" i="1"/>
  <c r="AF33" i="1"/>
  <c r="AF27" i="1"/>
  <c r="AF28" i="1"/>
  <c r="AF29" i="1"/>
  <c r="AF34" i="1"/>
  <c r="AF36" i="1"/>
  <c r="AF32" i="1"/>
  <c r="AF30" i="1"/>
  <c r="AF31" i="1"/>
  <c r="AF35" i="1"/>
  <c r="AC145" i="1" l="1"/>
  <c r="AC117" i="1"/>
  <c r="AC187" i="1"/>
  <c r="G42" i="1" s="1"/>
  <c r="E79" i="1" s="1"/>
  <c r="G82" i="1"/>
  <c r="I83" i="1"/>
  <c r="AE141" i="1"/>
  <c r="AC114" i="1"/>
  <c r="AE113" i="1"/>
  <c r="AE155" i="1" s="1"/>
  <c r="AE183" i="1" s="1"/>
  <c r="I38" i="1" s="1"/>
  <c r="I104" i="1" s="1"/>
  <c r="I33" i="3" s="1"/>
  <c r="AE144" i="1"/>
  <c r="AE112" i="1"/>
  <c r="AE154" i="1" s="1"/>
  <c r="AE182" i="1" s="1"/>
  <c r="I37" i="1" s="1"/>
  <c r="K20" i="3" s="1"/>
  <c r="AE142" i="1"/>
  <c r="AC141" i="1"/>
  <c r="AC142" i="1"/>
  <c r="AC119" i="1"/>
  <c r="AE119" i="1"/>
  <c r="AE148" i="1"/>
  <c r="AE120" i="1"/>
  <c r="AE146" i="1"/>
  <c r="AE118" i="1"/>
  <c r="G26" i="3"/>
  <c r="AE121" i="1"/>
  <c r="AE149" i="1"/>
  <c r="AE143" i="1"/>
  <c r="I108" i="1"/>
  <c r="I37" i="3" s="1"/>
  <c r="K25" i="3"/>
  <c r="H110" i="1"/>
  <c r="H39" i="3" s="1"/>
  <c r="AE117" i="1"/>
  <c r="AE145" i="1"/>
  <c r="AC147" i="1"/>
  <c r="G83" i="1"/>
  <c r="G106" i="1"/>
  <c r="G35" i="3" s="1"/>
  <c r="AC140" i="1"/>
  <c r="AC143" i="1"/>
  <c r="AC121" i="1"/>
  <c r="AC149" i="1"/>
  <c r="AC120" i="1"/>
  <c r="AC148" i="1"/>
  <c r="AC146" i="1"/>
  <c r="AC116" i="1"/>
  <c r="AC144" i="1"/>
  <c r="AC112" i="1"/>
  <c r="AC154" i="1" s="1"/>
  <c r="AC182" i="1" s="1"/>
  <c r="G37" i="1" s="1"/>
  <c r="I20" i="3" s="1"/>
  <c r="K23" i="3"/>
  <c r="AE114" i="1"/>
  <c r="AC113" i="1"/>
  <c r="AC155" i="1" s="1"/>
  <c r="AC183" i="1" s="1"/>
  <c r="G38" i="1" s="1"/>
  <c r="I21" i="3" s="1"/>
  <c r="H107" i="1"/>
  <c r="H36" i="3" s="1"/>
  <c r="J107" i="1"/>
  <c r="J36" i="3" s="1"/>
  <c r="E27" i="3"/>
  <c r="F109" i="1"/>
  <c r="F38" i="3" s="1"/>
  <c r="D110" i="1"/>
  <c r="D39" i="3" s="1"/>
  <c r="J23" i="3"/>
  <c r="D109" i="1"/>
  <c r="D38" i="3" s="1"/>
  <c r="G81" i="1"/>
  <c r="AE147" i="1"/>
  <c r="I27" i="3"/>
  <c r="G110" i="1"/>
  <c r="G39" i="3" s="1"/>
  <c r="I81" i="1"/>
  <c r="H27" i="3"/>
  <c r="G27" i="3"/>
  <c r="J108" i="1"/>
  <c r="J37" i="3" s="1"/>
  <c r="I110" i="1"/>
  <c r="I39" i="3" s="1"/>
  <c r="K27" i="3"/>
  <c r="J109" i="1"/>
  <c r="J38" i="3" s="1"/>
  <c r="F107" i="1"/>
  <c r="F36" i="3" s="1"/>
  <c r="F108" i="1"/>
  <c r="F37" i="3" s="1"/>
  <c r="E110" i="1"/>
  <c r="E39" i="3" s="1"/>
  <c r="I82" i="1"/>
  <c r="J106" i="1"/>
  <c r="J35" i="3" s="1"/>
  <c r="C108" i="1"/>
  <c r="C37" i="3" s="1"/>
  <c r="B44" i="1"/>
  <c r="D14" i="3" s="1"/>
  <c r="L39" i="3" s="1"/>
  <c r="D108" i="1"/>
  <c r="D37" i="3" s="1"/>
  <c r="H109" i="1"/>
  <c r="H38" i="3" s="1"/>
  <c r="G109" i="1"/>
  <c r="G38" i="3" s="1"/>
  <c r="I26" i="3"/>
  <c r="I77" i="1"/>
  <c r="B42" i="1"/>
  <c r="D12" i="3" s="1"/>
  <c r="L37" i="3" s="1"/>
  <c r="E23" i="3"/>
  <c r="F24" i="3"/>
  <c r="E108" i="1"/>
  <c r="E37" i="3" s="1"/>
  <c r="B41" i="1"/>
  <c r="D11" i="3" s="1"/>
  <c r="L36" i="3" s="1"/>
  <c r="G79" i="1"/>
  <c r="E25" i="3"/>
  <c r="I25" i="3"/>
  <c r="G24" i="3"/>
  <c r="D106" i="1"/>
  <c r="D35" i="3" s="1"/>
  <c r="E24" i="3"/>
  <c r="G78" i="1"/>
  <c r="I78" i="1"/>
  <c r="C107" i="1"/>
  <c r="C36" i="3" s="1"/>
  <c r="E106" i="1"/>
  <c r="E35" i="3" s="1"/>
  <c r="G77" i="1"/>
  <c r="B40" i="1"/>
  <c r="D10" i="3" s="1"/>
  <c r="L35" i="3" s="1"/>
  <c r="AA119" i="1"/>
  <c r="Y145" i="1"/>
  <c r="E82" i="1"/>
  <c r="E83" i="1"/>
  <c r="Y119" i="1"/>
  <c r="AA117" i="1"/>
  <c r="Y147" i="1"/>
  <c r="Z143" i="1"/>
  <c r="D77" i="1"/>
  <c r="Z147" i="1"/>
  <c r="Z140" i="1"/>
  <c r="AA114" i="1"/>
  <c r="AA142" i="1"/>
  <c r="AA140" i="1"/>
  <c r="E78" i="1"/>
  <c r="E77" i="1"/>
  <c r="K34" i="3"/>
  <c r="C22" i="3"/>
  <c r="AA121" i="1"/>
  <c r="AA149" i="1"/>
  <c r="AA143" i="1"/>
  <c r="AA118" i="1"/>
  <c r="AA146" i="1"/>
  <c r="AA116" i="1"/>
  <c r="AA144" i="1"/>
  <c r="C81" i="1"/>
  <c r="E81" i="1"/>
  <c r="AA113" i="1"/>
  <c r="AA148" i="1"/>
  <c r="AA120" i="1"/>
  <c r="AA145" i="1"/>
  <c r="AA147" i="1"/>
  <c r="AA141" i="1"/>
  <c r="Z142" i="1"/>
  <c r="Z114" i="1"/>
  <c r="D83" i="1"/>
  <c r="Z121" i="1"/>
  <c r="Z149" i="1"/>
  <c r="Z117" i="1"/>
  <c r="Z112" i="1"/>
  <c r="Z116" i="1"/>
  <c r="Z144" i="1"/>
  <c r="D82" i="1"/>
  <c r="D81" i="1"/>
  <c r="Z118" i="1"/>
  <c r="Z146" i="1"/>
  <c r="Z113" i="1"/>
  <c r="Z141" i="1"/>
  <c r="Z119" i="1"/>
  <c r="F21" i="3"/>
  <c r="Z148" i="1"/>
  <c r="Z120" i="1"/>
  <c r="C82" i="1"/>
  <c r="D78" i="1"/>
  <c r="Z145" i="1"/>
  <c r="K33" i="3"/>
  <c r="C21" i="3"/>
  <c r="Y116" i="1"/>
  <c r="Y144" i="1"/>
  <c r="C83" i="1"/>
  <c r="Y112" i="1"/>
  <c r="Y140" i="1"/>
  <c r="Y146" i="1"/>
  <c r="C78" i="1"/>
  <c r="C77" i="1"/>
  <c r="Y143" i="1"/>
  <c r="Y121" i="1"/>
  <c r="Y149" i="1"/>
  <c r="Y141" i="1"/>
  <c r="Y113" i="1"/>
  <c r="Y117" i="1"/>
  <c r="K32" i="3"/>
  <c r="C20" i="3"/>
  <c r="Y114" i="1"/>
  <c r="AA112" i="1"/>
  <c r="Y120" i="1"/>
  <c r="Y148" i="1"/>
  <c r="C80" i="1"/>
  <c r="E20" i="3"/>
  <c r="Y142" i="1"/>
  <c r="Y118" i="1"/>
  <c r="Y188" i="1"/>
  <c r="C43" i="1" s="1"/>
  <c r="F80" i="1" s="1"/>
  <c r="K35" i="3"/>
  <c r="C23" i="3"/>
  <c r="AB114" i="1"/>
  <c r="AB142" i="1"/>
  <c r="AB143" i="1"/>
  <c r="AB115" i="1"/>
  <c r="AD115" i="1"/>
  <c r="AD143" i="1"/>
  <c r="AD149" i="1"/>
  <c r="AD121" i="1"/>
  <c r="AD169" i="1"/>
  <c r="AD126" i="1" s="1"/>
  <c r="AC169" i="1"/>
  <c r="AC126" i="1" s="1"/>
  <c r="AA169" i="1"/>
  <c r="AA126" i="1" s="1"/>
  <c r="D97" i="1"/>
  <c r="D95" i="1"/>
  <c r="AH169" i="1"/>
  <c r="AH126" i="1" s="1"/>
  <c r="AE169" i="1"/>
  <c r="AE126" i="1" s="1"/>
  <c r="AB169" i="1"/>
  <c r="AB126" i="1" s="1"/>
  <c r="AG169" i="1"/>
  <c r="AG126" i="1" s="1"/>
  <c r="D90" i="1"/>
  <c r="Y169" i="1"/>
  <c r="Y126" i="1" s="1"/>
  <c r="D96" i="1"/>
  <c r="D94" i="1"/>
  <c r="Z169" i="1"/>
  <c r="Z126" i="1" s="1"/>
  <c r="AF169" i="1"/>
  <c r="AF126" i="1" s="1"/>
  <c r="D91" i="1"/>
  <c r="Z115" i="1"/>
  <c r="AF120" i="1"/>
  <c r="AF148" i="1"/>
  <c r="AF112" i="1"/>
  <c r="AF140" i="1"/>
  <c r="AB149" i="1"/>
  <c r="AB121" i="1"/>
  <c r="AD114" i="1"/>
  <c r="AD142" i="1"/>
  <c r="AE170" i="1"/>
  <c r="AE127" i="1" s="1"/>
  <c r="AE156" i="1" s="1"/>
  <c r="AE184" i="1" s="1"/>
  <c r="I39" i="1" s="1"/>
  <c r="AD170" i="1"/>
  <c r="AD127" i="1" s="1"/>
  <c r="AF170" i="1"/>
  <c r="AF127" i="1" s="1"/>
  <c r="E97" i="1"/>
  <c r="AC170" i="1"/>
  <c r="AC127" i="1" s="1"/>
  <c r="AC156" i="1" s="1"/>
  <c r="AC184" i="1" s="1"/>
  <c r="G39" i="1" s="1"/>
  <c r="Y170" i="1"/>
  <c r="Y127" i="1" s="1"/>
  <c r="AA170" i="1"/>
  <c r="AA127" i="1" s="1"/>
  <c r="AA156" i="1" s="1"/>
  <c r="AA184" i="1" s="1"/>
  <c r="E39" i="1" s="1"/>
  <c r="G22" i="3" s="1"/>
  <c r="AB170" i="1"/>
  <c r="AB127" i="1" s="1"/>
  <c r="E96" i="1"/>
  <c r="Z170" i="1"/>
  <c r="Z127" i="1" s="1"/>
  <c r="E91" i="1"/>
  <c r="E95" i="1"/>
  <c r="AH170" i="1"/>
  <c r="AH127" i="1" s="1"/>
  <c r="AH156" i="1" s="1"/>
  <c r="AH184" i="1" s="1"/>
  <c r="AG170" i="1"/>
  <c r="AG127" i="1" s="1"/>
  <c r="AG156" i="1" s="1"/>
  <c r="AG184" i="1" s="1"/>
  <c r="E90" i="1"/>
  <c r="E94" i="1"/>
  <c r="AA115" i="1"/>
  <c r="AB171" i="1"/>
  <c r="AB128" i="1" s="1"/>
  <c r="Y171" i="1"/>
  <c r="Y128" i="1" s="1"/>
  <c r="F92" i="1"/>
  <c r="AG171" i="1"/>
  <c r="AG128" i="1" s="1"/>
  <c r="AA171" i="1"/>
  <c r="AA128" i="1" s="1"/>
  <c r="F91" i="1"/>
  <c r="AH171" i="1"/>
  <c r="AH128" i="1" s="1"/>
  <c r="F94" i="1"/>
  <c r="F96" i="1"/>
  <c r="F95" i="1"/>
  <c r="AE171" i="1"/>
  <c r="AE128" i="1" s="1"/>
  <c r="F97" i="1"/>
  <c r="F90" i="1"/>
  <c r="AF171" i="1"/>
  <c r="AF128" i="1" s="1"/>
  <c r="AC171" i="1"/>
  <c r="AC128" i="1" s="1"/>
  <c r="AD171" i="1"/>
  <c r="AD128" i="1" s="1"/>
  <c r="Z171" i="1"/>
  <c r="Z128" i="1" s="1"/>
  <c r="AD112" i="1"/>
  <c r="AD140" i="1"/>
  <c r="AF144" i="1"/>
  <c r="AF116" i="1"/>
  <c r="AB144" i="1"/>
  <c r="AB116" i="1"/>
  <c r="AB145" i="1"/>
  <c r="AB117" i="1"/>
  <c r="AD148" i="1"/>
  <c r="AD120" i="1"/>
  <c r="AD145" i="1"/>
  <c r="AD117" i="1"/>
  <c r="AD168" i="1"/>
  <c r="AD125" i="1" s="1"/>
  <c r="Y115" i="1"/>
  <c r="AE168" i="1"/>
  <c r="AE125" i="1" s="1"/>
  <c r="AB168" i="1"/>
  <c r="AB125" i="1" s="1"/>
  <c r="AA168" i="1"/>
  <c r="AA125" i="1" s="1"/>
  <c r="C97" i="1"/>
  <c r="AF168" i="1"/>
  <c r="AF125" i="1" s="1"/>
  <c r="Z168" i="1"/>
  <c r="Z125" i="1" s="1"/>
  <c r="AG168" i="1"/>
  <c r="AG125" i="1" s="1"/>
  <c r="C90" i="1"/>
  <c r="AH168" i="1"/>
  <c r="AH125" i="1" s="1"/>
  <c r="C96" i="1"/>
  <c r="C94" i="1"/>
  <c r="AC168" i="1"/>
  <c r="AC125" i="1" s="1"/>
  <c r="C93" i="1"/>
  <c r="Y168" i="1"/>
  <c r="Y125" i="1" s="1"/>
  <c r="C91" i="1"/>
  <c r="C95" i="1"/>
  <c r="AF113" i="1"/>
  <c r="AF141" i="1"/>
  <c r="J79" i="1"/>
  <c r="J78" i="1"/>
  <c r="J82" i="1"/>
  <c r="J77" i="1"/>
  <c r="J83" i="1"/>
  <c r="J81" i="1"/>
  <c r="AD144" i="1"/>
  <c r="AD116" i="1"/>
  <c r="Z175" i="1"/>
  <c r="Z132" i="1" s="1"/>
  <c r="J96" i="1"/>
  <c r="AD175" i="1"/>
  <c r="AD132" i="1" s="1"/>
  <c r="AA175" i="1"/>
  <c r="AA132" i="1" s="1"/>
  <c r="AF175" i="1"/>
  <c r="AF132" i="1" s="1"/>
  <c r="J97" i="1"/>
  <c r="Y175" i="1"/>
  <c r="Y132" i="1" s="1"/>
  <c r="AE175" i="1"/>
  <c r="AE132" i="1" s="1"/>
  <c r="J91" i="1"/>
  <c r="J95" i="1"/>
  <c r="AC175" i="1"/>
  <c r="AC132" i="1" s="1"/>
  <c r="AB175" i="1"/>
  <c r="AB132" i="1" s="1"/>
  <c r="AH175" i="1"/>
  <c r="AH132" i="1" s="1"/>
  <c r="AG175" i="1"/>
  <c r="AG132" i="1" s="1"/>
  <c r="J94" i="1"/>
  <c r="J90" i="1"/>
  <c r="AF143" i="1"/>
  <c r="AF115" i="1"/>
  <c r="AB112" i="1"/>
  <c r="AB140" i="1"/>
  <c r="AD147" i="1"/>
  <c r="AD119" i="1"/>
  <c r="Y172" i="1"/>
  <c r="Y129" i="1" s="1"/>
  <c r="G96" i="1"/>
  <c r="AF172" i="1"/>
  <c r="AF129" i="1" s="1"/>
  <c r="AE172" i="1"/>
  <c r="AE129" i="1" s="1"/>
  <c r="Z172" i="1"/>
  <c r="Z129" i="1" s="1"/>
  <c r="AB172" i="1"/>
  <c r="AB129" i="1" s="1"/>
  <c r="AG172" i="1"/>
  <c r="AG129" i="1" s="1"/>
  <c r="AH172" i="1"/>
  <c r="AH129" i="1" s="1"/>
  <c r="AD172" i="1"/>
  <c r="AD129" i="1" s="1"/>
  <c r="G92" i="1"/>
  <c r="AA172" i="1"/>
  <c r="AA129" i="1" s="1"/>
  <c r="AC172" i="1"/>
  <c r="AC129" i="1" s="1"/>
  <c r="G95" i="1"/>
  <c r="G97" i="1"/>
  <c r="AC115" i="1"/>
  <c r="G90" i="1"/>
  <c r="G94" i="1"/>
  <c r="G91" i="1"/>
  <c r="AB146" i="1"/>
  <c r="AB118" i="1"/>
  <c r="AF121" i="1"/>
  <c r="AF149" i="1"/>
  <c r="AB120" i="1"/>
  <c r="AB148" i="1"/>
  <c r="AD118" i="1"/>
  <c r="AD146" i="1"/>
  <c r="H95" i="1"/>
  <c r="AD173" i="1"/>
  <c r="AD130" i="1" s="1"/>
  <c r="AH173" i="1"/>
  <c r="AH130" i="1" s="1"/>
  <c r="H96" i="1"/>
  <c r="AE173" i="1"/>
  <c r="AE130" i="1" s="1"/>
  <c r="H97" i="1"/>
  <c r="AA173" i="1"/>
  <c r="AA130" i="1" s="1"/>
  <c r="AB173" i="1"/>
  <c r="AB130" i="1" s="1"/>
  <c r="Y173" i="1"/>
  <c r="Y130" i="1" s="1"/>
  <c r="AC173" i="1"/>
  <c r="AC130" i="1" s="1"/>
  <c r="Z173" i="1"/>
  <c r="Z130" i="1" s="1"/>
  <c r="AF173" i="1"/>
  <c r="AF130" i="1" s="1"/>
  <c r="H90" i="1"/>
  <c r="AG173" i="1"/>
  <c r="AG130" i="1" s="1"/>
  <c r="H91" i="1"/>
  <c r="H94" i="1"/>
  <c r="AF142" i="1"/>
  <c r="AF156" i="1" s="1"/>
  <c r="AF184" i="1" s="1"/>
  <c r="J39" i="1" s="1"/>
  <c r="AF114" i="1"/>
  <c r="C27" i="3"/>
  <c r="K39" i="3"/>
  <c r="AF146" i="1"/>
  <c r="AF118" i="1"/>
  <c r="F82" i="1"/>
  <c r="F83" i="1"/>
  <c r="F78" i="1"/>
  <c r="F81" i="1"/>
  <c r="F77" i="1"/>
  <c r="AB119" i="1"/>
  <c r="AB147" i="1"/>
  <c r="AF145" i="1"/>
  <c r="AF117" i="1"/>
  <c r="AF119" i="1"/>
  <c r="AF147" i="1"/>
  <c r="H82" i="1"/>
  <c r="H79" i="1"/>
  <c r="H78" i="1"/>
  <c r="H83" i="1"/>
  <c r="H77" i="1"/>
  <c r="H81" i="1"/>
  <c r="AB141" i="1"/>
  <c r="AB113" i="1"/>
  <c r="AD141" i="1"/>
  <c r="AD113" i="1"/>
  <c r="I96" i="1"/>
  <c r="I95" i="1"/>
  <c r="AH174" i="1"/>
  <c r="AH131" i="1" s="1"/>
  <c r="AB174" i="1"/>
  <c r="AB131" i="1" s="1"/>
  <c r="AE115" i="1"/>
  <c r="Z174" i="1"/>
  <c r="Z131" i="1" s="1"/>
  <c r="I97" i="1"/>
  <c r="AC174" i="1"/>
  <c r="AC131" i="1" s="1"/>
  <c r="AA174" i="1"/>
  <c r="AA131" i="1" s="1"/>
  <c r="AE174" i="1"/>
  <c r="AE131" i="1" s="1"/>
  <c r="AG174" i="1"/>
  <c r="AG131" i="1" s="1"/>
  <c r="AF174" i="1"/>
  <c r="AF131" i="1" s="1"/>
  <c r="Y174" i="1"/>
  <c r="Y131" i="1" s="1"/>
  <c r="I90" i="1"/>
  <c r="AD174" i="1"/>
  <c r="AD131" i="1" s="1"/>
  <c r="I91" i="1"/>
  <c r="I94" i="1"/>
  <c r="C25" i="3"/>
  <c r="K37" i="3"/>
  <c r="C92" i="1" l="1"/>
  <c r="E92" i="1"/>
  <c r="C79" i="1"/>
  <c r="F79" i="1"/>
  <c r="H92" i="1"/>
  <c r="J92" i="1"/>
  <c r="D79" i="1"/>
  <c r="G108" i="1"/>
  <c r="G37" i="3" s="1"/>
  <c r="I92" i="1"/>
  <c r="I79" i="1"/>
  <c r="D92" i="1"/>
  <c r="AB154" i="1"/>
  <c r="AB182" i="1" s="1"/>
  <c r="F37" i="1" s="1"/>
  <c r="AD154" i="1"/>
  <c r="AD182" i="1" s="1"/>
  <c r="H37" i="1" s="1"/>
  <c r="J20" i="3" s="1"/>
  <c r="AF154" i="1"/>
  <c r="AF182" i="1" s="1"/>
  <c r="J37" i="1" s="1"/>
  <c r="L20" i="3" s="1"/>
  <c r="K21" i="3"/>
  <c r="I103" i="1"/>
  <c r="I32" i="3" s="1"/>
  <c r="G103" i="1"/>
  <c r="G32" i="3" s="1"/>
  <c r="G104" i="1"/>
  <c r="G33" i="3" s="1"/>
  <c r="G93" i="1"/>
  <c r="J93" i="1"/>
  <c r="M36" i="3"/>
  <c r="I93" i="1"/>
  <c r="F93" i="1"/>
  <c r="J80" i="1"/>
  <c r="D93" i="1"/>
  <c r="H80" i="1"/>
  <c r="L22" i="3"/>
  <c r="J105" i="1"/>
  <c r="J34" i="3" s="1"/>
  <c r="M39" i="3"/>
  <c r="N39" i="3" s="1"/>
  <c r="O39" i="3" s="1"/>
  <c r="D27" i="3"/>
  <c r="I105" i="1"/>
  <c r="I34" i="3" s="1"/>
  <c r="K22" i="3"/>
  <c r="B43" i="1"/>
  <c r="D13" i="3" s="1"/>
  <c r="I80" i="1"/>
  <c r="G80" i="1"/>
  <c r="C109" i="1"/>
  <c r="C38" i="3" s="1"/>
  <c r="E26" i="3"/>
  <c r="E93" i="1"/>
  <c r="D80" i="1"/>
  <c r="H93" i="1"/>
  <c r="E80" i="1"/>
  <c r="H103" i="1"/>
  <c r="H32" i="3" s="1"/>
  <c r="M37" i="3"/>
  <c r="N37" i="3" s="1"/>
  <c r="O37" i="3" s="1"/>
  <c r="D25" i="3"/>
  <c r="D24" i="3"/>
  <c r="N36" i="3"/>
  <c r="O36" i="3" s="1"/>
  <c r="I22" i="3"/>
  <c r="G105" i="1"/>
  <c r="G34" i="3" s="1"/>
  <c r="D23" i="3"/>
  <c r="M35" i="3"/>
  <c r="N35" i="3" s="1"/>
  <c r="O35" i="3" s="1"/>
  <c r="E10" i="3" s="1"/>
  <c r="F103" i="1"/>
  <c r="F32" i="3" s="1"/>
  <c r="H20" i="3"/>
  <c r="Y156" i="1"/>
  <c r="Y184" i="1" s="1"/>
  <c r="C39" i="1" s="1"/>
  <c r="AA154" i="1"/>
  <c r="AA182" i="1" s="1"/>
  <c r="E37" i="1" s="1"/>
  <c r="G20" i="3" s="1"/>
  <c r="AD155" i="1"/>
  <c r="AD183" i="1" s="1"/>
  <c r="H38" i="1" s="1"/>
  <c r="AB156" i="1"/>
  <c r="AB184" i="1" s="1"/>
  <c r="F39" i="1" s="1"/>
  <c r="AA155" i="1"/>
  <c r="AA183" i="1" s="1"/>
  <c r="E38" i="1" s="1"/>
  <c r="AD156" i="1"/>
  <c r="AD184" i="1" s="1"/>
  <c r="H39" i="1" s="1"/>
  <c r="Y155" i="1"/>
  <c r="Y183" i="1" s="1"/>
  <c r="C38" i="1" s="1"/>
  <c r="C104" i="1" s="1"/>
  <c r="C33" i="3" s="1"/>
  <c r="Z154" i="1"/>
  <c r="Z182" i="1" s="1"/>
  <c r="D37" i="1" s="1"/>
  <c r="Z156" i="1"/>
  <c r="Z184" i="1" s="1"/>
  <c r="D39" i="1" s="1"/>
  <c r="AB155" i="1"/>
  <c r="AB183" i="1" s="1"/>
  <c r="F38" i="1" s="1"/>
  <c r="AF155" i="1"/>
  <c r="AF183" i="1" s="1"/>
  <c r="J38" i="1" s="1"/>
  <c r="C103" i="1"/>
  <c r="C32" i="3" s="1"/>
  <c r="J103" i="1" l="1"/>
  <c r="J32" i="3" s="1"/>
  <c r="P39" i="3"/>
  <c r="S39" i="3" s="1"/>
  <c r="P14" i="3" s="1"/>
  <c r="E14" i="3"/>
  <c r="D74" i="1"/>
  <c r="L21" i="3"/>
  <c r="J104" i="1"/>
  <c r="J33" i="3" s="1"/>
  <c r="M38" i="3"/>
  <c r="N38" i="3" s="1"/>
  <c r="L38" i="3"/>
  <c r="D26" i="3"/>
  <c r="P37" i="3"/>
  <c r="Q37" i="3" s="1"/>
  <c r="E12" i="3"/>
  <c r="H104" i="1"/>
  <c r="H33" i="3" s="1"/>
  <c r="J21" i="3"/>
  <c r="H105" i="1"/>
  <c r="H34" i="3" s="1"/>
  <c r="J22" i="3"/>
  <c r="P35" i="3"/>
  <c r="S35" i="3" s="1"/>
  <c r="P10" i="3" s="1"/>
  <c r="P36" i="3"/>
  <c r="E11" i="3"/>
  <c r="F105" i="1"/>
  <c r="F34" i="3" s="1"/>
  <c r="H22" i="3"/>
  <c r="F104" i="1"/>
  <c r="F33" i="3" s="1"/>
  <c r="H21" i="3"/>
  <c r="D76" i="1"/>
  <c r="D89" i="1"/>
  <c r="C88" i="1"/>
  <c r="D87" i="1"/>
  <c r="J74" i="1"/>
  <c r="C105" i="1"/>
  <c r="C34" i="3" s="1"/>
  <c r="E22" i="3"/>
  <c r="I88" i="1"/>
  <c r="H75" i="1"/>
  <c r="G75" i="1"/>
  <c r="E21" i="3"/>
  <c r="I76" i="1"/>
  <c r="B38" i="1"/>
  <c r="D8" i="3" s="1"/>
  <c r="D21" i="3" s="1"/>
  <c r="G21" i="3"/>
  <c r="C75" i="1"/>
  <c r="E104" i="1"/>
  <c r="E33" i="3" s="1"/>
  <c r="J75" i="1"/>
  <c r="F75" i="1"/>
  <c r="J88" i="1"/>
  <c r="G88" i="1"/>
  <c r="B39" i="1"/>
  <c r="D9" i="3" s="1"/>
  <c r="D22" i="3" s="1"/>
  <c r="H89" i="1"/>
  <c r="I89" i="1"/>
  <c r="E87" i="1"/>
  <c r="J87" i="1"/>
  <c r="H87" i="1"/>
  <c r="C74" i="1"/>
  <c r="F89" i="1"/>
  <c r="E74" i="1"/>
  <c r="E103" i="1" s="1"/>
  <c r="E32" i="3" s="1"/>
  <c r="F20" i="3"/>
  <c r="I87" i="1"/>
  <c r="F76" i="1"/>
  <c r="F87" i="1"/>
  <c r="F88" i="1"/>
  <c r="D105" i="1"/>
  <c r="D34" i="3" s="1"/>
  <c r="G89" i="1"/>
  <c r="B37" i="1"/>
  <c r="D7" i="3" s="1"/>
  <c r="D20" i="3" s="1"/>
  <c r="H88" i="1"/>
  <c r="C76" i="1"/>
  <c r="G87" i="1"/>
  <c r="E88" i="1"/>
  <c r="E76" i="1"/>
  <c r="E105" i="1" s="1"/>
  <c r="E34" i="3" s="1"/>
  <c r="F74" i="1"/>
  <c r="C89" i="1"/>
  <c r="H74" i="1"/>
  <c r="E89" i="1"/>
  <c r="H76" i="1"/>
  <c r="G76" i="1"/>
  <c r="F22" i="3"/>
  <c r="J76" i="1"/>
  <c r="J89" i="1"/>
  <c r="E75" i="1"/>
  <c r="C87" i="1"/>
  <c r="I75" i="1"/>
  <c r="I74" i="1"/>
  <c r="D88" i="1"/>
  <c r="D104" i="1" s="1"/>
  <c r="D33" i="3" s="1"/>
  <c r="D75" i="1"/>
  <c r="D103" i="1"/>
  <c r="D32" i="3" s="1"/>
  <c r="G74" i="1"/>
  <c r="R37" i="3"/>
  <c r="R39" i="3" l="1"/>
  <c r="S37" i="3"/>
  <c r="P12" i="3" s="1"/>
  <c r="Q39" i="3"/>
  <c r="Q35" i="3"/>
  <c r="R35" i="3"/>
  <c r="O38" i="3"/>
  <c r="P38" i="3" s="1"/>
  <c r="Q36" i="3"/>
  <c r="R36" i="3"/>
  <c r="S36" i="3"/>
  <c r="P11" i="3" s="1"/>
  <c r="L34" i="3"/>
  <c r="M34" i="3" s="1"/>
  <c r="N34" i="3" s="1"/>
  <c r="O34" i="3" s="1"/>
  <c r="E9" i="3" s="1"/>
  <c r="L33" i="3"/>
  <c r="M33" i="3" s="1"/>
  <c r="N33" i="3" s="1"/>
  <c r="O33" i="3" s="1"/>
  <c r="E8" i="3" s="1"/>
  <c r="L32" i="3"/>
  <c r="M32" i="3" s="1"/>
  <c r="N32" i="3" s="1"/>
  <c r="O32" i="3" s="1"/>
  <c r="E7" i="3" s="1"/>
  <c r="E13" i="3" l="1"/>
  <c r="R38" i="3"/>
  <c r="S38" i="3"/>
  <c r="P13" i="3" s="1"/>
  <c r="Q38" i="3"/>
  <c r="P34" i="3"/>
  <c r="S34" i="3" s="1"/>
  <c r="P9" i="3" s="1"/>
  <c r="P32" i="3"/>
  <c r="R32" i="3" s="1"/>
  <c r="P33" i="3"/>
  <c r="R33" i="3" s="1"/>
  <c r="R34" i="3" l="1"/>
  <c r="Q34" i="3"/>
  <c r="S32" i="3"/>
  <c r="P7" i="3" s="1"/>
  <c r="Q32" i="3"/>
  <c r="S33" i="3"/>
  <c r="P8" i="3" s="1"/>
  <c r="Q33" i="3"/>
</calcChain>
</file>

<file path=xl/comments1.xml><?xml version="1.0" encoding="utf-8"?>
<comments xmlns="http://schemas.openxmlformats.org/spreadsheetml/2006/main">
  <authors>
    <author>Greene, Brady S</author>
  </authors>
  <commentList>
    <comment ref="P6" authorId="0" shapeId="0">
      <text>
        <r>
          <rPr>
            <b/>
            <sz val="9"/>
            <color indexed="81"/>
            <rFont val="Tahoma"/>
            <family val="2"/>
          </rPr>
          <t>Greene, Brady S:</t>
        </r>
        <r>
          <rPr>
            <sz val="9"/>
            <color indexed="81"/>
            <rFont val="Tahoma"/>
            <family val="2"/>
          </rPr>
          <t xml:space="preserve">
This was moved from Column F
</t>
        </r>
      </text>
    </comment>
  </commentList>
</comments>
</file>

<file path=xl/comments2.xml><?xml version="1.0" encoding="utf-8"?>
<comments xmlns="http://schemas.openxmlformats.org/spreadsheetml/2006/main">
  <authors>
    <author>rlwills</author>
  </authors>
  <commentList>
    <comment ref="D58" authorId="0" shapeId="0">
      <text>
        <r>
          <rPr>
            <b/>
            <sz val="9"/>
            <color indexed="81"/>
            <rFont val="Tahoma"/>
            <family val="2"/>
          </rPr>
          <t>rlwills:</t>
        </r>
        <r>
          <rPr>
            <sz val="9"/>
            <color indexed="81"/>
            <rFont val="Tahoma"/>
            <family val="2"/>
          </rPr>
          <t xml:space="preserve">
In case Policy doesn't provide a figure for 200% PW 1 ensure you get a figure from Policy</t>
        </r>
      </text>
    </comment>
    <comment ref="C70" authorId="0" shapeId="0">
      <text>
        <r>
          <rPr>
            <b/>
            <sz val="9"/>
            <color indexed="81"/>
            <rFont val="Tahoma"/>
            <family val="2"/>
          </rPr>
          <t>rlwills:</t>
        </r>
        <r>
          <rPr>
            <sz val="9"/>
            <color indexed="81"/>
            <rFont val="Tahoma"/>
            <family val="2"/>
          </rPr>
          <t xml:space="preserve">
In case Policy doesn't provide a figure for 200% PW 1 ensure you get a figure from Policy</t>
        </r>
      </text>
    </comment>
  </commentList>
</comments>
</file>

<file path=xl/sharedStrings.xml><?xml version="1.0" encoding="utf-8"?>
<sst xmlns="http://schemas.openxmlformats.org/spreadsheetml/2006/main" count="181" uniqueCount="111">
  <si>
    <t>Does this individual expect to be claimed as a tax dependent by anyone other than a spouse or biological, adopted or step parent?</t>
  </si>
  <si>
    <t xml:space="preserve">Is this individual under 19 and living with both parents but only claimed by one of them?  </t>
  </si>
  <si>
    <t>Is this individual under 19 and claimed only by a non custodial parent.</t>
  </si>
  <si>
    <t>Household Composition</t>
  </si>
  <si>
    <t>Generic Text</t>
  </si>
  <si>
    <t>The individual's MAGI household consists of :</t>
  </si>
  <si>
    <t xml:space="preserve">the same MAGI household of the taxpayer claiming him/her as a dependent.  Add this individual's spouse if there is one in the household and add one for each fetus of this individual if pregnant.  </t>
  </si>
  <si>
    <t>Does this individual expect to file taxes?</t>
  </si>
  <si>
    <t xml:space="preserve"> the taxpayer, a spouse living with the taxpayer, a spouse not living with if filing jointly with this individual and all persons the taxpayer expects to claim as dependents.  Then add one for each fetus of this individual if pregnant.  </t>
  </si>
  <si>
    <t xml:space="preserve">the individual and if living with, the individual's spouse, the individual's natural, adopted and step children under the age of 19 and in the case of individuals under the age of 19, the individual's adopted and step parents as well as the natural, adoptive, step and half siblings also under the age of 19.  Then add one for each fetus of this individual if pregnant.  </t>
  </si>
  <si>
    <t xml:space="preserve">If pregnant, write in the number of fetuses she is carrying.  </t>
  </si>
  <si>
    <t xml:space="preserve">Does this individual expect to be claimed as a tax dependent by anyone? </t>
  </si>
  <si>
    <t>Spouse</t>
  </si>
  <si>
    <t>Members</t>
  </si>
  <si>
    <t>Is this person themselves?</t>
  </si>
  <si>
    <t>Is this person the parent of?</t>
  </si>
  <si>
    <t>Is this person the child of?</t>
  </si>
  <si>
    <t>Is this person the dependent of?</t>
  </si>
  <si>
    <t xml:space="preserve">Are these people spouses? </t>
  </si>
  <si>
    <t>Are these people siblings?</t>
  </si>
  <si>
    <t>If A</t>
  </si>
  <si>
    <t>If B</t>
  </si>
  <si>
    <t>If C</t>
  </si>
  <si>
    <t xml:space="preserve">What is this person's Monthly Modified Adjusted Gross Income?  Do not deduct the 5% deduction yet.  </t>
  </si>
  <si>
    <t>Tax Dependent</t>
  </si>
  <si>
    <t>IGNORE THIS PAGE:  LOTS OF CALCULATIONS GOING ON</t>
  </si>
  <si>
    <t>y</t>
  </si>
  <si>
    <t>n</t>
  </si>
  <si>
    <t>Income Counts?</t>
  </si>
  <si>
    <t>Tax Return</t>
  </si>
  <si>
    <t>Claimed as tax dependent by someone in this MAGI HH</t>
  </si>
  <si>
    <t>Is the below person's parent in the various households</t>
  </si>
  <si>
    <t>Y/N</t>
  </si>
  <si>
    <t>Count income?</t>
  </si>
  <si>
    <t>Income?</t>
  </si>
  <si>
    <t>FPL Level %</t>
  </si>
  <si>
    <t>FPL Limit $</t>
  </si>
  <si>
    <t>MAGI HH INCOME</t>
  </si>
  <si>
    <t>Disregards</t>
  </si>
  <si>
    <t>MAGI HH Size</t>
  </si>
  <si>
    <t>FPL</t>
  </si>
  <si>
    <t>Pregnant Women</t>
  </si>
  <si>
    <t>Household Members</t>
  </si>
  <si>
    <t>Coverable Group</t>
  </si>
  <si>
    <t>Parent or Caretaker Relative</t>
  </si>
  <si>
    <t>FPL's 100%</t>
  </si>
  <si>
    <t>Groups</t>
  </si>
  <si>
    <t>FPL%</t>
  </si>
  <si>
    <t>Section A - Applicant Information</t>
  </si>
  <si>
    <t>Section B - MAGI Household Information</t>
  </si>
  <si>
    <t>Person 1</t>
  </si>
  <si>
    <t>Person 2</t>
  </si>
  <si>
    <t>Person 3</t>
  </si>
  <si>
    <t>Person 4</t>
  </si>
  <si>
    <t>Person 5</t>
  </si>
  <si>
    <t>Person 6</t>
  </si>
  <si>
    <t>Person 7</t>
  </si>
  <si>
    <t>Person 8</t>
  </si>
  <si>
    <t>Member Name</t>
  </si>
  <si>
    <t>Section C - Relationship Information</t>
  </si>
  <si>
    <t>How to use</t>
  </si>
  <si>
    <t>1.  Clear out existing input prior to screening a new person</t>
  </si>
  <si>
    <t>2.  Enter values in the gray cells in sections A, B and C</t>
  </si>
  <si>
    <t>Key</t>
  </si>
  <si>
    <t>Constant</t>
  </si>
  <si>
    <t>CHILD UNDER 19:  Natural, Step or Adopted</t>
  </si>
  <si>
    <t>Administration</t>
  </si>
  <si>
    <t>This worksheet is used to store common values and lists that are used in the input worksheet and subsequent calculations</t>
  </si>
  <si>
    <t>Coverable Groups</t>
  </si>
  <si>
    <t>Parents &amp; Caretakers</t>
  </si>
  <si>
    <t>Children (1-18)</t>
  </si>
  <si>
    <t>Childless Adults (19-20)</t>
  </si>
  <si>
    <t>Yes / No</t>
  </si>
  <si>
    <t>No MAGI Relationship</t>
  </si>
  <si>
    <t>Show</t>
  </si>
  <si>
    <t>Name 1</t>
  </si>
  <si>
    <t>Name 2</t>
  </si>
  <si>
    <t>Pass/Fail or No Coverage</t>
  </si>
  <si>
    <t>SIBLING: Natural, adopted, half or step AND BOTH UNDER 19 and living with.</t>
  </si>
  <si>
    <t>Client Information</t>
  </si>
  <si>
    <t>Once you have completed Sections A and B, please click refresh to show the relationships you need to complete</t>
  </si>
  <si>
    <t>Results</t>
  </si>
  <si>
    <t>Disregard Amount</t>
  </si>
  <si>
    <t>Summary</t>
  </si>
  <si>
    <t>MAGI Income Details</t>
  </si>
  <si>
    <t>Household Composition Details</t>
  </si>
  <si>
    <t>Corrected</t>
  </si>
  <si>
    <t>PARENT: Natural, Step or Adoptive. Child must be under 19 years of age.</t>
  </si>
  <si>
    <t>Is this individual under 19, living with a custodial caretaker relative or parent and claimed only by a non custodial parent.</t>
  </si>
  <si>
    <t xml:space="preserve">Member Coverable Group: See Reminder Below </t>
  </si>
  <si>
    <t xml:space="preserve">Updates: </t>
  </si>
  <si>
    <t>Parent / Caretaker / Under 21</t>
  </si>
  <si>
    <t>Inc Std</t>
  </si>
  <si>
    <t>Unused</t>
  </si>
  <si>
    <t>If pregnant, write in the number of babies she is carrying.  (Write 0 if none)</t>
  </si>
  <si>
    <t xml:space="preserve">What is this person's individual income? Do not include pre-tax payroll deductions, child support, payments to native americans or educational grants and awards. Do include taxable Social Security, foreign income, and tax exempt interest. Do not deduct the Standard Disregard yet.  </t>
  </si>
  <si>
    <t>Child 0-18 w/o Insurance</t>
  </si>
  <si>
    <t>Child 0-18 w / Insurance</t>
  </si>
  <si>
    <t>Childless Adult No MAGI Coverage</t>
  </si>
  <si>
    <t xml:space="preserve">Reminder: In order to be eligible as a caretaker relative or parent, there must be a related dependent child in the household. See MS 5701 for definition. </t>
  </si>
  <si>
    <t>Reminder: the 5% disregard will be automatically applied only to those individuals who are over income.</t>
  </si>
  <si>
    <t>Only make changes to the values/figures highlighted in green area - not pink!!!</t>
  </si>
  <si>
    <t xml:space="preserve"> </t>
  </si>
  <si>
    <t>MEDICAID Expansion</t>
  </si>
  <si>
    <t>Error Message</t>
  </si>
  <si>
    <t>Error</t>
  </si>
  <si>
    <t>Version 2.1</t>
  </si>
  <si>
    <t>Updated for adding Expansion</t>
  </si>
  <si>
    <t>Revision Date</t>
  </si>
  <si>
    <t>4/1/2019</t>
  </si>
  <si>
    <t>Is this individual expected to be required to file taxes, OR is the childs income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</si>
</sst>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_(&quot;$&quot;* #,##0_);_(&quot;$&quot;* \(#,##0\);_(&quot;$&quot;* &quot;-&quot;??_);_(@_)"/>
    <numFmt numFmtId="166" formatCode="&quot;$&quot;#,##0.00"/>
  </numFmts>
  <fonts count="25" x14ac:knownFonts="1">
    <font>
      <sz val="10"/>
      <name val="Arial"/>
    </font>
    <font>
      <sz val="10"/>
      <name val="Arial"/>
      <family val="2"/>
    </font>
    <font>
      <u/>
      <sz val="10"/>
      <name val="Arial"/>
      <family val="2"/>
    </font>
    <font>
      <sz val="10"/>
      <color indexed="10"/>
      <name val="Arial"/>
      <family val="2"/>
    </font>
    <font>
      <sz val="10"/>
      <name val="Arial"/>
      <family val="2"/>
    </font>
    <font>
      <b/>
      <sz val="10"/>
      <name val="Arial"/>
      <family val="2"/>
    </font>
    <font>
      <sz val="10"/>
      <name val="Arial"/>
      <family val="2"/>
    </font>
    <font>
      <b/>
      <sz val="10"/>
      <color indexed="10"/>
      <name val="Arial"/>
      <family val="2"/>
    </font>
    <font>
      <sz val="9"/>
      <name val="Arial"/>
      <family val="2"/>
    </font>
    <font>
      <sz val="8"/>
      <name val="Arial"/>
      <family val="2"/>
    </font>
    <font>
      <sz val="12"/>
      <name val="Arial"/>
      <family val="2"/>
    </font>
    <font>
      <sz val="9"/>
      <color indexed="81"/>
      <name val="Tahoma"/>
      <family val="2"/>
    </font>
    <font>
      <b/>
      <sz val="9"/>
      <color indexed="81"/>
      <name val="Tahoma"/>
      <family val="2"/>
    </font>
    <font>
      <sz val="10"/>
      <color theme="0"/>
      <name val="Arial"/>
      <family val="2"/>
    </font>
    <font>
      <b/>
      <sz val="12"/>
      <color rgb="FF002060"/>
      <name val="Arial"/>
      <family val="2"/>
    </font>
    <font>
      <b/>
      <sz val="10"/>
      <color rgb="FF002060"/>
      <name val="Arial"/>
      <family val="2"/>
    </font>
    <font>
      <b/>
      <sz val="10"/>
      <color rgb="FFFF0000"/>
      <name val="Arial"/>
      <family val="2"/>
    </font>
    <font>
      <b/>
      <sz val="10"/>
      <color rgb="FF009900"/>
      <name val="Arial"/>
      <family val="2"/>
    </font>
    <font>
      <sz val="9"/>
      <color theme="0"/>
      <name val="Arial"/>
      <family val="2"/>
    </font>
    <font>
      <b/>
      <sz val="8"/>
      <color rgb="FF002060"/>
      <name val="Arial"/>
      <family val="2"/>
    </font>
    <font>
      <sz val="12"/>
      <color rgb="FFFF0000"/>
      <name val="Arial"/>
      <family val="2"/>
    </font>
    <font>
      <b/>
      <sz val="12"/>
      <color rgb="FFFF0000"/>
      <name val="Arial"/>
      <family val="2"/>
    </font>
    <font>
      <sz val="10"/>
      <name val="Arial"/>
    </font>
    <font>
      <sz val="14"/>
      <color theme="0"/>
      <name val="Arial"/>
      <family val="2"/>
    </font>
    <font>
      <sz val="10"/>
      <color rgb="FF000000"/>
      <name val="Arial"/>
      <family val="2"/>
    </font>
  </fonts>
  <fills count="18">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15"/>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indexed="64"/>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91">
    <xf numFmtId="0" fontId="0" fillId="0" borderId="0" xfId="0"/>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0" borderId="0" xfId="0" applyAlignment="1">
      <alignment horizontal="center" wrapText="1"/>
    </xf>
    <xf numFmtId="0" fontId="0" fillId="0" borderId="0" xfId="0" applyAlignment="1"/>
    <xf numFmtId="0" fontId="0" fillId="2" borderId="0" xfId="0" applyFill="1" applyAlignment="1">
      <alignment horizontal="right" wrapText="1"/>
    </xf>
    <xf numFmtId="0" fontId="0" fillId="2" borderId="0" xfId="0" applyFill="1" applyAlignment="1">
      <alignment horizontal="center"/>
    </xf>
    <xf numFmtId="0" fontId="0" fillId="2" borderId="0" xfId="0" applyFill="1"/>
    <xf numFmtId="0" fontId="0" fillId="3" borderId="0" xfId="0" applyFill="1" applyAlignment="1">
      <alignment horizontal="center" wrapText="1"/>
    </xf>
    <xf numFmtId="0" fontId="0" fillId="4" borderId="0" xfId="0" applyFill="1" applyAlignment="1">
      <alignment horizontal="center" wrapText="1"/>
    </xf>
    <xf numFmtId="0" fontId="2" fillId="2" borderId="0" xfId="0" applyFont="1" applyFill="1" applyAlignment="1">
      <alignment horizontal="right" wrapText="1"/>
    </xf>
    <xf numFmtId="0" fontId="3" fillId="0" borderId="0" xfId="0" applyFont="1" applyAlignment="1">
      <alignment wrapText="1"/>
    </xf>
    <xf numFmtId="0" fontId="0" fillId="0" borderId="0" xfId="0" applyAlignment="1">
      <alignment horizontal="right"/>
    </xf>
    <xf numFmtId="0" fontId="5" fillId="0" borderId="0" xfId="0" applyFont="1" applyAlignment="1">
      <alignment horizontal="center"/>
    </xf>
    <xf numFmtId="44" fontId="0" fillId="0" borderId="0" xfId="1" applyFont="1" applyAlignment="1">
      <alignment horizontal="center"/>
    </xf>
    <xf numFmtId="44" fontId="0" fillId="0" borderId="0" xfId="1" applyFont="1" applyAlignment="1">
      <alignment horizontal="center" wrapText="1"/>
    </xf>
    <xf numFmtId="0" fontId="4" fillId="0" borderId="0" xfId="0" applyFont="1" applyAlignment="1">
      <alignment wrapText="1"/>
    </xf>
    <xf numFmtId="0" fontId="4" fillId="0" borderId="0" xfId="0" applyFont="1"/>
    <xf numFmtId="9" fontId="2" fillId="0" borderId="0" xfId="0" applyNumberFormat="1" applyFont="1"/>
    <xf numFmtId="0" fontId="4" fillId="0" borderId="0" xfId="0" applyFont="1" applyAlignment="1">
      <alignment horizontal="right" wrapText="1"/>
    </xf>
    <xf numFmtId="0" fontId="0" fillId="0" borderId="0" xfId="1" applyNumberFormat="1" applyFont="1" applyAlignment="1">
      <alignment horizontal="center"/>
    </xf>
    <xf numFmtId="9" fontId="0" fillId="0" borderId="0" xfId="2" applyFont="1"/>
    <xf numFmtId="0" fontId="5" fillId="0" borderId="0" xfId="0" applyFont="1" applyAlignment="1">
      <alignment wrapText="1"/>
    </xf>
    <xf numFmtId="0" fontId="5" fillId="0" borderId="0" xfId="0" applyFont="1" applyAlignment="1">
      <alignment horizontal="right"/>
    </xf>
    <xf numFmtId="0" fontId="4" fillId="5" borderId="11" xfId="0"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0" fillId="5" borderId="12" xfId="0" applyFill="1" applyBorder="1" applyAlignment="1" applyProtection="1">
      <alignment horizontal="center" vertical="center" wrapText="1"/>
      <protection locked="0"/>
    </xf>
    <xf numFmtId="0" fontId="13" fillId="6" borderId="0" xfId="0" applyFont="1" applyFill="1"/>
    <xf numFmtId="0" fontId="0" fillId="5" borderId="13" xfId="0"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0" xfId="0" applyFont="1"/>
    <xf numFmtId="0" fontId="15" fillId="0" borderId="0" xfId="0" applyFont="1"/>
    <xf numFmtId="0" fontId="4" fillId="7" borderId="0" xfId="0" applyFont="1" applyFill="1"/>
    <xf numFmtId="0" fontId="0" fillId="8" borderId="1" xfId="0" applyFill="1" applyBorder="1"/>
    <xf numFmtId="0" fontId="0" fillId="0" borderId="0" xfId="0" applyProtection="1"/>
    <xf numFmtId="0" fontId="0" fillId="0" borderId="0" xfId="0" applyAlignment="1" applyProtection="1">
      <alignment horizontal="center"/>
    </xf>
    <xf numFmtId="0" fontId="14"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6" fillId="0" borderId="0" xfId="0" applyFont="1" applyAlignment="1" applyProtection="1">
      <alignment horizontal="left" vertical="center"/>
    </xf>
    <xf numFmtId="0" fontId="15" fillId="0" borderId="0" xfId="0" applyFont="1" applyAlignment="1" applyProtection="1">
      <alignment horizontal="center"/>
    </xf>
    <xf numFmtId="0" fontId="4" fillId="0" borderId="0" xfId="0" applyFont="1" applyFill="1" applyAlignment="1" applyProtection="1">
      <alignment vertical="center"/>
    </xf>
    <xf numFmtId="0" fontId="0" fillId="0" borderId="0" xfId="0" applyFill="1" applyProtection="1"/>
    <xf numFmtId="0" fontId="3" fillId="0" borderId="0" xfId="0" applyFont="1" applyAlignment="1" applyProtection="1"/>
    <xf numFmtId="0" fontId="0" fillId="0" borderId="0" xfId="0" applyAlignment="1" applyProtection="1">
      <alignment vertical="center" wrapText="1"/>
    </xf>
    <xf numFmtId="0" fontId="0" fillId="0" borderId="0" xfId="0" applyAlignment="1" applyProtection="1">
      <alignment wrapText="1"/>
    </xf>
    <xf numFmtId="0" fontId="8" fillId="0" borderId="0" xfId="0" applyFont="1" applyAlignment="1" applyProtection="1">
      <alignment horizontal="left" vertical="center"/>
    </xf>
    <xf numFmtId="0" fontId="15" fillId="0" borderId="0" xfId="0" applyFont="1" applyAlignment="1" applyProtection="1">
      <alignment horizontal="center" wrapText="1"/>
    </xf>
    <xf numFmtId="0" fontId="0" fillId="0" borderId="0" xfId="0" applyAlignment="1" applyProtection="1">
      <alignment horizontal="center" vertical="center"/>
    </xf>
    <xf numFmtId="0" fontId="7" fillId="0" borderId="0" xfId="0" applyFont="1" applyAlignment="1" applyProtection="1">
      <alignment horizontal="center" vertical="center"/>
      <protection hidden="1"/>
    </xf>
    <xf numFmtId="0" fontId="16" fillId="0" borderId="0" xfId="0" applyFont="1" applyAlignment="1" applyProtection="1">
      <alignment horizontal="center"/>
      <protection hidden="1"/>
    </xf>
    <xf numFmtId="0" fontId="16" fillId="0" borderId="0" xfId="0" applyFont="1" applyAlignment="1" applyProtection="1">
      <alignment horizontal="center" vertical="center"/>
      <protection hidden="1"/>
    </xf>
    <xf numFmtId="0" fontId="0" fillId="5" borderId="16" xfId="0" applyFill="1" applyBorder="1" applyAlignment="1" applyProtection="1">
      <alignment horizontal="center" vertical="center" wrapText="1"/>
      <protection locked="0"/>
    </xf>
    <xf numFmtId="166" fontId="6" fillId="5" borderId="17" xfId="1" applyNumberFormat="1" applyFont="1" applyFill="1" applyBorder="1" applyAlignment="1" applyProtection="1">
      <alignment horizontal="center" vertical="center" wrapText="1"/>
      <protection locked="0"/>
    </xf>
    <xf numFmtId="166" fontId="6" fillId="5" borderId="18" xfId="1" applyNumberFormat="1" applyFont="1" applyFill="1" applyBorder="1" applyAlignment="1" applyProtection="1">
      <alignment horizontal="center" vertical="center" wrapText="1"/>
      <protection locked="0"/>
    </xf>
    <xf numFmtId="166" fontId="6" fillId="5" borderId="19" xfId="1" applyNumberFormat="1" applyFont="1" applyFill="1" applyBorder="1" applyAlignment="1" applyProtection="1">
      <alignment horizontal="center" vertical="center" wrapText="1"/>
      <protection locked="0"/>
    </xf>
    <xf numFmtId="0" fontId="0" fillId="0" borderId="0" xfId="0" applyAlignment="1">
      <alignment vertical="center"/>
    </xf>
    <xf numFmtId="0" fontId="0" fillId="0" borderId="2" xfId="0" applyBorder="1" applyAlignment="1" applyProtection="1">
      <alignment horizontal="center" vertical="center"/>
    </xf>
    <xf numFmtId="0" fontId="0" fillId="5" borderId="20"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44" fontId="4" fillId="0" borderId="0" xfId="1" applyFont="1" applyAlignment="1">
      <alignment wrapText="1"/>
    </xf>
    <xf numFmtId="0" fontId="4" fillId="0" borderId="0" xfId="0" applyFont="1" applyAlignment="1">
      <alignment horizontal="center" wrapText="1"/>
    </xf>
    <xf numFmtId="0" fontId="4" fillId="0" borderId="0" xfId="0" applyFont="1" applyFill="1" applyAlignment="1">
      <alignment wrapText="1"/>
    </xf>
    <xf numFmtId="0" fontId="4" fillId="0" borderId="0" xfId="0" applyFont="1" applyFill="1"/>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9" fontId="4" fillId="0" borderId="24" xfId="0" applyNumberFormat="1" applyFont="1" applyBorder="1" applyAlignment="1">
      <alignment horizontal="center" vertical="center" wrapText="1"/>
    </xf>
    <xf numFmtId="166" fontId="4" fillId="0" borderId="24" xfId="1"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166" fontId="4" fillId="0" borderId="11" xfId="1" applyNumberFormat="1" applyFont="1" applyBorder="1" applyAlignment="1">
      <alignment horizontal="center" vertical="center" wrapText="1"/>
    </xf>
    <xf numFmtId="9" fontId="4" fillId="0" borderId="18" xfId="0" applyNumberFormat="1" applyFont="1" applyBorder="1" applyAlignment="1">
      <alignment horizontal="center" vertical="center" wrapText="1"/>
    </xf>
    <xf numFmtId="166" fontId="4" fillId="0" borderId="18" xfId="1" applyNumberFormat="1" applyFont="1" applyBorder="1" applyAlignment="1">
      <alignment horizontal="center" vertical="center" wrapText="1"/>
    </xf>
    <xf numFmtId="9" fontId="4" fillId="0" borderId="23" xfId="2" applyFont="1" applyFill="1" applyBorder="1" applyAlignment="1">
      <alignment horizontal="center" vertical="center" wrapText="1"/>
    </xf>
    <xf numFmtId="9" fontId="4" fillId="0" borderId="12" xfId="2" applyFont="1" applyFill="1" applyBorder="1" applyAlignment="1">
      <alignment horizontal="center" vertical="center" wrapText="1"/>
    </xf>
    <xf numFmtId="9" fontId="4" fillId="0" borderId="17" xfId="2" applyFont="1" applyFill="1" applyBorder="1" applyAlignment="1">
      <alignment horizontal="center" vertical="center" wrapText="1"/>
    </xf>
    <xf numFmtId="0" fontId="17" fillId="0" borderId="2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9" xfId="0" applyFont="1" applyBorder="1" applyAlignment="1">
      <alignment horizontal="center" vertical="center" wrapText="1"/>
    </xf>
    <xf numFmtId="166" fontId="4" fillId="0" borderId="23" xfId="0" applyNumberFormat="1" applyFont="1" applyBorder="1" applyAlignment="1">
      <alignment horizontal="center" vertical="center"/>
    </xf>
    <xf numFmtId="166" fontId="4" fillId="0" borderId="24" xfId="0" applyNumberFormat="1" applyFont="1" applyBorder="1" applyAlignment="1">
      <alignment horizontal="center" vertical="center"/>
    </xf>
    <xf numFmtId="166" fontId="4" fillId="0" borderId="25" xfId="0" applyNumberFormat="1" applyFont="1" applyBorder="1" applyAlignment="1">
      <alignment horizontal="center" vertical="center"/>
    </xf>
    <xf numFmtId="166" fontId="4" fillId="0" borderId="12" xfId="0" applyNumberFormat="1" applyFont="1" applyBorder="1" applyAlignment="1">
      <alignment horizontal="center" vertical="center"/>
    </xf>
    <xf numFmtId="166" fontId="4" fillId="0" borderId="11" xfId="0" applyNumberFormat="1" applyFont="1" applyBorder="1" applyAlignment="1">
      <alignment horizontal="center" vertical="center"/>
    </xf>
    <xf numFmtId="166" fontId="4" fillId="0" borderId="26" xfId="0" applyNumberFormat="1" applyFont="1" applyBorder="1" applyAlignment="1">
      <alignment horizontal="center" vertical="center"/>
    </xf>
    <xf numFmtId="166" fontId="4" fillId="0" borderId="17" xfId="0" applyNumberFormat="1" applyFont="1" applyBorder="1" applyAlignment="1">
      <alignment horizontal="center" vertical="center"/>
    </xf>
    <xf numFmtId="166" fontId="4" fillId="0" borderId="18" xfId="0" applyNumberFormat="1" applyFont="1" applyBorder="1" applyAlignment="1">
      <alignment horizontal="center" vertical="center"/>
    </xf>
    <xf numFmtId="166" fontId="4" fillId="0" borderId="27" xfId="0" applyNumberFormat="1" applyFont="1" applyBorder="1" applyAlignment="1">
      <alignment horizontal="center" vertical="center"/>
    </xf>
    <xf numFmtId="0" fontId="18" fillId="0" borderId="0" xfId="0" applyFont="1" applyAlignment="1" applyProtection="1">
      <alignment horizontal="left" vertical="center"/>
    </xf>
    <xf numFmtId="0" fontId="4" fillId="5" borderId="21" xfId="0" applyFont="1" applyFill="1" applyBorder="1" applyAlignment="1" applyProtection="1">
      <alignment horizontal="center" vertical="center"/>
      <protection locked="0"/>
    </xf>
    <xf numFmtId="0" fontId="9" fillId="0" borderId="0" xfId="0" applyFont="1" applyProtection="1"/>
    <xf numFmtId="0" fontId="19" fillId="0" borderId="0" xfId="0" applyFont="1" applyAlignment="1" applyProtection="1">
      <alignment horizontal="center" wrapText="1"/>
    </xf>
    <xf numFmtId="0" fontId="19" fillId="0" borderId="0" xfId="0" applyFont="1" applyAlignment="1" applyProtection="1">
      <alignment horizontal="center"/>
    </xf>
    <xf numFmtId="0" fontId="9" fillId="0" borderId="0" xfId="0" applyFont="1" applyAlignment="1" applyProtection="1">
      <alignment horizontal="center"/>
    </xf>
    <xf numFmtId="0" fontId="0" fillId="0" borderId="2" xfId="0" applyBorder="1" applyAlignment="1">
      <alignment vertical="center"/>
    </xf>
    <xf numFmtId="0" fontId="15" fillId="9" borderId="3" xfId="0" applyFont="1" applyFill="1" applyBorder="1" applyAlignment="1">
      <alignment horizontal="center" vertical="center" wrapText="1"/>
    </xf>
    <xf numFmtId="44" fontId="15" fillId="9" borderId="3" xfId="1" applyFont="1" applyFill="1" applyBorder="1" applyAlignment="1">
      <alignment horizontal="center" vertical="center" wrapText="1"/>
    </xf>
    <xf numFmtId="0" fontId="4" fillId="0" borderId="0" xfId="0" applyFont="1" applyAlignment="1">
      <alignment horizontal="right"/>
    </xf>
    <xf numFmtId="0" fontId="20" fillId="0" borderId="0" xfId="0" applyFont="1" applyProtection="1"/>
    <xf numFmtId="9" fontId="4" fillId="5" borderId="18" xfId="0" applyNumberFormat="1" applyFont="1" applyFill="1" applyBorder="1" applyAlignment="1" applyProtection="1">
      <alignment horizontal="center" vertical="center" wrapText="1"/>
      <protection locked="0"/>
    </xf>
    <xf numFmtId="9" fontId="0" fillId="5" borderId="18" xfId="0" applyNumberFormat="1" applyFill="1" applyBorder="1" applyAlignment="1" applyProtection="1">
      <alignment horizontal="center" vertical="center" wrapText="1"/>
      <protection locked="0"/>
    </xf>
    <xf numFmtId="9" fontId="0" fillId="5" borderId="19" xfId="0" applyNumberFormat="1" applyFill="1" applyBorder="1" applyAlignment="1" applyProtection="1">
      <alignment horizontal="center" vertical="center" wrapText="1"/>
      <protection locked="0"/>
    </xf>
    <xf numFmtId="9" fontId="4" fillId="0" borderId="23" xfId="0" applyNumberFormat="1" applyFont="1" applyBorder="1" applyAlignment="1">
      <alignment horizontal="center" vertical="center" wrapText="1"/>
    </xf>
    <xf numFmtId="9" fontId="4" fillId="0" borderId="12" xfId="0" applyNumberFormat="1" applyFont="1" applyBorder="1" applyAlignment="1">
      <alignment horizontal="center" vertical="center" wrapText="1"/>
    </xf>
    <xf numFmtId="9" fontId="4" fillId="0" borderId="17" xfId="0" applyNumberFormat="1" applyFont="1" applyBorder="1" applyAlignment="1">
      <alignment horizontal="center" vertical="center" wrapText="1"/>
    </xf>
    <xf numFmtId="9" fontId="4" fillId="0" borderId="0" xfId="2" applyFont="1"/>
    <xf numFmtId="9" fontId="5" fillId="0" borderId="0" xfId="0" applyNumberFormat="1" applyFont="1" applyAlignment="1">
      <alignment wrapText="1"/>
    </xf>
    <xf numFmtId="0" fontId="10" fillId="0" borderId="0" xfId="0" applyFont="1" applyProtection="1"/>
    <xf numFmtId="0" fontId="21" fillId="0" borderId="0" xfId="0" applyFont="1" applyAlignment="1" applyProtection="1">
      <alignment horizontal="center"/>
    </xf>
    <xf numFmtId="0" fontId="10" fillId="0" borderId="0" xfId="0" applyFont="1" applyAlignment="1" applyProtection="1">
      <alignment horizontal="center"/>
    </xf>
    <xf numFmtId="164" fontId="0" fillId="10" borderId="0" xfId="0" applyNumberFormat="1" applyFill="1"/>
    <xf numFmtId="165" fontId="22" fillId="11" borderId="0" xfId="1" applyNumberFormat="1" applyFont="1" applyFill="1"/>
    <xf numFmtId="164" fontId="0" fillId="12" borderId="0" xfId="0" applyNumberFormat="1" applyFill="1"/>
    <xf numFmtId="0" fontId="4" fillId="9" borderId="4" xfId="0" applyFont="1" applyFill="1" applyBorder="1"/>
    <xf numFmtId="0" fontId="15" fillId="9" borderId="5"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5" fillId="9" borderId="4" xfId="0" applyFont="1" applyFill="1" applyBorder="1" applyAlignment="1">
      <alignment vertical="center" wrapText="1"/>
    </xf>
    <xf numFmtId="0" fontId="15" fillId="9" borderId="9" xfId="0" applyFont="1" applyFill="1" applyBorder="1" applyAlignment="1">
      <alignment vertical="center" wrapText="1"/>
    </xf>
    <xf numFmtId="0" fontId="15" fillId="9" borderId="10" xfId="0" applyFont="1" applyFill="1" applyBorder="1" applyAlignment="1">
      <alignment vertical="center" wrapText="1"/>
    </xf>
    <xf numFmtId="0" fontId="0" fillId="12" borderId="0" xfId="0" applyFill="1"/>
    <xf numFmtId="166" fontId="4" fillId="0" borderId="25" xfId="0" applyNumberFormat="1" applyFont="1" applyFill="1" applyBorder="1" applyAlignment="1">
      <alignment horizontal="center" vertical="center"/>
    </xf>
    <xf numFmtId="166" fontId="4" fillId="0" borderId="26" xfId="0" applyNumberFormat="1" applyFont="1" applyFill="1" applyBorder="1" applyAlignment="1">
      <alignment horizontal="center" vertical="center"/>
    </xf>
    <xf numFmtId="166" fontId="4" fillId="0" borderId="27" xfId="0" applyNumberFormat="1" applyFont="1" applyFill="1" applyBorder="1" applyAlignment="1">
      <alignment horizontal="center" vertical="center"/>
    </xf>
    <xf numFmtId="166" fontId="4" fillId="0" borderId="31" xfId="1" applyNumberFormat="1" applyFont="1" applyBorder="1" applyAlignment="1">
      <alignment horizontal="center" vertical="center"/>
    </xf>
    <xf numFmtId="166" fontId="4" fillId="0" borderId="32" xfId="1" applyNumberFormat="1" applyFont="1" applyBorder="1" applyAlignment="1">
      <alignment horizontal="center" vertical="center"/>
    </xf>
    <xf numFmtId="166" fontId="4" fillId="0" borderId="33" xfId="1" applyNumberFormat="1" applyFont="1" applyBorder="1" applyAlignment="1">
      <alignment horizontal="center" vertical="center"/>
    </xf>
    <xf numFmtId="0" fontId="4" fillId="5" borderId="34" xfId="0" applyFont="1" applyFill="1" applyBorder="1" applyAlignment="1" applyProtection="1">
      <alignment horizontal="center" vertical="center"/>
      <protection locked="0"/>
    </xf>
    <xf numFmtId="166" fontId="4" fillId="0" borderId="35" xfId="1" applyNumberFormat="1" applyFont="1" applyBorder="1" applyAlignment="1">
      <alignment horizontal="center" vertical="center"/>
    </xf>
    <xf numFmtId="166" fontId="4" fillId="0" borderId="36" xfId="1" applyNumberFormat="1" applyFont="1" applyBorder="1" applyAlignment="1">
      <alignment horizontal="center" vertical="center"/>
    </xf>
    <xf numFmtId="166" fontId="4" fillId="0" borderId="37" xfId="1" applyNumberFormat="1" applyFont="1" applyBorder="1" applyAlignment="1">
      <alignment horizontal="center" vertical="center"/>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 fillId="5" borderId="23" xfId="0" applyFont="1" applyFill="1" applyBorder="1" applyAlignment="1" applyProtection="1">
      <alignment horizontal="center" vertical="center"/>
      <protection locked="0"/>
    </xf>
    <xf numFmtId="0" fontId="1" fillId="5" borderId="24" xfId="0" applyFont="1" applyFill="1" applyBorder="1" applyAlignment="1" applyProtection="1">
      <alignment horizontal="center" vertical="center"/>
      <protection locked="0"/>
    </xf>
    <xf numFmtId="0" fontId="1" fillId="5" borderId="23" xfId="0" applyFont="1" applyFill="1" applyBorder="1" applyAlignment="1" applyProtection="1">
      <alignment horizontal="center" vertical="center" wrapText="1"/>
      <protection locked="0"/>
    </xf>
    <xf numFmtId="0" fontId="1" fillId="5" borderId="24" xfId="0" applyFont="1"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1" fillId="5" borderId="11" xfId="0" applyFont="1" applyFill="1" applyBorder="1" applyAlignment="1" applyProtection="1">
      <alignment horizontal="center" vertical="center" wrapText="1"/>
      <protection locked="0"/>
    </xf>
    <xf numFmtId="0" fontId="1" fillId="5" borderId="14"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0" fontId="1" fillId="5" borderId="13" xfId="0" applyFont="1" applyFill="1" applyBorder="1" applyAlignment="1" applyProtection="1">
      <alignment horizontal="center" vertical="center"/>
      <protection locked="0"/>
    </xf>
    <xf numFmtId="0" fontId="1" fillId="5" borderId="22" xfId="0" applyFont="1" applyFill="1" applyBorder="1" applyAlignment="1" applyProtection="1">
      <alignment horizontal="center" vertical="center"/>
      <protection locked="0"/>
    </xf>
    <xf numFmtId="0" fontId="1" fillId="5" borderId="22" xfId="0" applyFont="1" applyFill="1" applyBorder="1" applyAlignment="1" applyProtection="1">
      <alignment horizontal="center" vertical="center" wrapText="1"/>
      <protection locked="0"/>
    </xf>
    <xf numFmtId="0" fontId="1" fillId="5" borderId="16" xfId="0" applyFont="1" applyFill="1" applyBorder="1" applyAlignment="1" applyProtection="1">
      <alignment horizontal="center" vertical="center" wrapText="1"/>
      <protection locked="0"/>
    </xf>
    <xf numFmtId="0" fontId="1" fillId="5" borderId="21" xfId="0" applyFont="1" applyFill="1" applyBorder="1" applyAlignment="1" applyProtection="1">
      <alignment horizontal="center" vertical="center"/>
      <protection locked="0"/>
    </xf>
    <xf numFmtId="0" fontId="1" fillId="5" borderId="38" xfId="0" applyFont="1" applyFill="1" applyBorder="1" applyAlignment="1" applyProtection="1">
      <alignment horizontal="center" vertical="center"/>
      <protection locked="0"/>
    </xf>
    <xf numFmtId="0" fontId="1" fillId="5" borderId="39" xfId="0" applyFont="1" applyFill="1" applyBorder="1" applyAlignment="1" applyProtection="1">
      <alignment horizontal="center" vertical="center"/>
      <protection locked="0"/>
    </xf>
    <xf numFmtId="0" fontId="1" fillId="5" borderId="40" xfId="0" applyFont="1" applyFill="1" applyBorder="1" applyAlignment="1" applyProtection="1">
      <alignment horizontal="center" vertical="center"/>
      <protection locked="0"/>
    </xf>
    <xf numFmtId="0" fontId="14" fillId="0" borderId="0" xfId="0" applyFont="1" applyProtection="1"/>
    <xf numFmtId="0" fontId="1" fillId="0" borderId="0" xfId="0" applyFont="1" applyProtection="1"/>
    <xf numFmtId="9" fontId="4" fillId="11" borderId="0" xfId="0" applyNumberFormat="1" applyFont="1" applyFill="1"/>
    <xf numFmtId="9" fontId="4" fillId="12" borderId="0" xfId="0" applyNumberFormat="1" applyFont="1" applyFill="1" applyAlignment="1">
      <alignment horizontal="center" wrapText="1"/>
    </xf>
    <xf numFmtId="9" fontId="1" fillId="12" borderId="0" xfId="0" applyNumberFormat="1" applyFont="1" applyFill="1" applyAlignment="1">
      <alignment horizontal="center" wrapText="1"/>
    </xf>
    <xf numFmtId="164" fontId="0" fillId="13" borderId="0" xfId="0" applyNumberFormat="1" applyFill="1"/>
    <xf numFmtId="9" fontId="1" fillId="5" borderId="17" xfId="0" applyNumberFormat="1" applyFont="1" applyFill="1" applyBorder="1" applyAlignment="1" applyProtection="1">
      <alignment horizontal="center" vertical="center" wrapText="1"/>
      <protection locked="0"/>
    </xf>
    <xf numFmtId="0" fontId="1" fillId="0" borderId="0" xfId="0" applyFont="1" applyFill="1"/>
    <xf numFmtId="0" fontId="1" fillId="0" borderId="0" xfId="0" applyFont="1" applyFill="1" applyAlignment="1" applyProtection="1">
      <alignment horizontal="left"/>
    </xf>
    <xf numFmtId="0" fontId="1" fillId="0" borderId="0" xfId="0" applyFont="1"/>
    <xf numFmtId="49" fontId="1" fillId="14" borderId="0" xfId="0" applyNumberFormat="1" applyFont="1" applyFill="1"/>
    <xf numFmtId="9" fontId="1" fillId="11" borderId="0" xfId="0" applyNumberFormat="1" applyFont="1" applyFill="1"/>
    <xf numFmtId="0" fontId="4" fillId="14" borderId="0" xfId="0" applyFont="1" applyFill="1"/>
    <xf numFmtId="0" fontId="0" fillId="0" borderId="0" xfId="0" applyAlignment="1" applyProtection="1">
      <alignment vertical="center" wrapText="1"/>
    </xf>
    <xf numFmtId="0" fontId="4" fillId="0" borderId="0" xfId="0" applyFont="1" applyAlignment="1" applyProtection="1">
      <alignment vertical="center" wrapText="1"/>
    </xf>
    <xf numFmtId="0" fontId="4" fillId="0" borderId="0" xfId="0" quotePrefix="1" applyFont="1" applyAlignment="1" applyProtection="1">
      <alignment vertical="center"/>
    </xf>
    <xf numFmtId="0" fontId="0" fillId="0" borderId="0" xfId="0" applyAlignment="1" applyProtection="1">
      <alignment vertical="center"/>
    </xf>
    <xf numFmtId="0" fontId="23" fillId="15" borderId="0" xfId="0" applyFont="1" applyFill="1" applyAlignment="1">
      <alignment vertical="center"/>
    </xf>
    <xf numFmtId="0" fontId="8" fillId="0" borderId="0" xfId="0" applyFont="1" applyAlignment="1" applyProtection="1">
      <alignment vertical="top" wrapText="1"/>
    </xf>
    <xf numFmtId="0" fontId="15" fillId="0" borderId="0" xfId="0" applyFont="1" applyAlignment="1">
      <alignment wrapText="1"/>
    </xf>
    <xf numFmtId="0" fontId="15" fillId="0" borderId="0" xfId="0" applyFont="1" applyAlignment="1"/>
    <xf numFmtId="0" fontId="1" fillId="0" borderId="0" xfId="0" applyFont="1" applyAlignment="1" applyProtection="1">
      <alignment vertical="center" wrapText="1"/>
    </xf>
    <xf numFmtId="0" fontId="0" fillId="0" borderId="0" xfId="0" applyAlignment="1">
      <alignment wrapText="1"/>
    </xf>
    <xf numFmtId="0" fontId="1" fillId="16" borderId="0" xfId="0" applyFont="1" applyFill="1" applyAlignment="1">
      <alignment horizontal="left" vertical="top" wrapText="1"/>
    </xf>
    <xf numFmtId="0" fontId="0" fillId="16" borderId="0" xfId="0" applyFill="1" applyAlignment="1">
      <alignment horizontal="left" vertical="top"/>
    </xf>
    <xf numFmtId="0" fontId="1" fillId="17" borderId="0" xfId="0" applyFont="1" applyFill="1" applyAlignment="1">
      <alignment horizontal="center"/>
    </xf>
    <xf numFmtId="0" fontId="1" fillId="17" borderId="0" xfId="0" applyFont="1" applyFill="1" applyAlignment="1">
      <alignment horizontal="left"/>
    </xf>
  </cellXfs>
  <cellStyles count="3">
    <cellStyle name="Currency" xfId="1" builtinId="4"/>
    <cellStyle name="Normal" xfId="0" builtinId="0"/>
    <cellStyle name="Percent" xfId="2" builtinId="5"/>
  </cellStyles>
  <dxfs count="3">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590550</xdr:colOff>
          <xdr:row>3</xdr:row>
          <xdr:rowOff>152400</xdr:rowOff>
        </xdr:from>
        <xdr:to>
          <xdr:col>5</xdr:col>
          <xdr:colOff>152400</xdr:colOff>
          <xdr:row>5</xdr:row>
          <xdr:rowOff>38100</xdr:rowOff>
        </xdr:to>
        <xdr:sp macro="" textlink="">
          <xdr:nvSpPr>
            <xdr:cNvPr id="2053" name="Button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28</xdr:row>
          <xdr:rowOff>28575</xdr:rowOff>
        </xdr:from>
        <xdr:to>
          <xdr:col>4</xdr:col>
          <xdr:colOff>723900</xdr:colOff>
          <xdr:row>28</xdr:row>
          <xdr:rowOff>238125</xdr:rowOff>
        </xdr:to>
        <xdr:sp macro="" textlink="">
          <xdr:nvSpPr>
            <xdr:cNvPr id="2074" name="Button 26" hidden="1">
              <a:extLst>
                <a:ext uri="{63B3BB69-23CF-44E3-9099-C40C66FF867C}">
                  <a14:compatExt spid="_x0000_s20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Refresh</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C122"/>
  <sheetViews>
    <sheetView showGridLines="0" showRowColHeaders="0" tabSelected="1" zoomScale="90" zoomScaleNormal="90" workbookViewId="0">
      <selection activeCell="E11" sqref="E11"/>
    </sheetView>
  </sheetViews>
  <sheetFormatPr defaultColWidth="0" defaultRowHeight="12.75" x14ac:dyDescent="0.2"/>
  <cols>
    <col min="1" max="1" width="4.28515625" style="38" customWidth="1"/>
    <col min="2" max="2" width="43" style="38" customWidth="1"/>
    <col min="3" max="3" width="1.28515625" style="38" customWidth="1"/>
    <col min="4" max="4" width="2.28515625" style="38" customWidth="1"/>
    <col min="5" max="5" width="14.42578125" style="39" customWidth="1"/>
    <col min="6" max="13" width="13.42578125" style="39" customWidth="1"/>
    <col min="14" max="14" width="13.42578125" style="39" hidden="1" customWidth="1"/>
    <col min="15" max="16384" width="0" style="38" hidden="1"/>
  </cols>
  <sheetData>
    <row r="1" spans="2:29" s="100" customFormat="1" ht="22.5" customHeight="1" x14ac:dyDescent="0.25">
      <c r="B1" s="164" t="str">
        <f>CONCATENATE("Manual MAGI Worksheet Effective  ",Administration!C125)</f>
        <v>Manual MAGI Worksheet Effective  4/1/2019</v>
      </c>
      <c r="E1" s="101"/>
      <c r="F1" s="101"/>
      <c r="G1" s="101"/>
      <c r="H1" s="102"/>
      <c r="I1" s="101"/>
      <c r="J1"/>
      <c r="K1" s="103"/>
      <c r="L1" s="103"/>
      <c r="M1" s="103"/>
      <c r="N1" s="103"/>
    </row>
    <row r="2" spans="2:29" ht="15.75" customHeight="1" x14ac:dyDescent="0.2">
      <c r="B2" s="40" t="s">
        <v>79</v>
      </c>
      <c r="E2" s="38"/>
      <c r="F2" s="38"/>
      <c r="G2" s="38"/>
      <c r="H2" s="38"/>
      <c r="I2" s="38"/>
      <c r="K2" s="181" t="s">
        <v>106</v>
      </c>
      <c r="L2" s="181"/>
    </row>
    <row r="3" spans="2:29" ht="12.75" customHeight="1" x14ac:dyDescent="0.2">
      <c r="E3" s="38"/>
      <c r="F3" s="38"/>
      <c r="G3" s="38"/>
      <c r="H3" s="38"/>
      <c r="I3" s="38"/>
      <c r="J3"/>
      <c r="K3" s="181"/>
      <c r="L3" s="181"/>
    </row>
    <row r="4" spans="2:29" ht="12.75" customHeight="1" x14ac:dyDescent="0.2">
      <c r="B4" s="41" t="s">
        <v>60</v>
      </c>
      <c r="F4" s="38"/>
      <c r="G4" s="38"/>
      <c r="H4" s="38"/>
      <c r="I4" s="38"/>
      <c r="J4" s="107" t="s">
        <v>90</v>
      </c>
      <c r="K4" s="171" t="s">
        <v>107</v>
      </c>
      <c r="L4"/>
    </row>
    <row r="5" spans="2:29" x14ac:dyDescent="0.2">
      <c r="B5" s="179" t="s">
        <v>61</v>
      </c>
      <c r="C5" s="180"/>
      <c r="D5" s="180"/>
      <c r="E5" s="180"/>
      <c r="F5" s="38"/>
      <c r="G5" s="38"/>
      <c r="H5" s="38"/>
      <c r="I5" s="38"/>
      <c r="J5"/>
      <c r="K5" s="172" t="s">
        <v>102</v>
      </c>
    </row>
    <row r="6" spans="2:29" x14ac:dyDescent="0.2">
      <c r="B6" s="179" t="s">
        <v>62</v>
      </c>
      <c r="C6" s="180"/>
      <c r="D6" s="180"/>
      <c r="E6" s="180"/>
      <c r="F6" s="38"/>
      <c r="G6" s="38"/>
      <c r="H6" s="38"/>
      <c r="I6" s="38"/>
      <c r="K6" s="172" t="s">
        <v>102</v>
      </c>
    </row>
    <row r="7" spans="2:29" x14ac:dyDescent="0.2">
      <c r="K7" s="172" t="s">
        <v>102</v>
      </c>
    </row>
    <row r="8" spans="2:29" ht="15.75" x14ac:dyDescent="0.2">
      <c r="B8" s="40" t="s">
        <v>48</v>
      </c>
      <c r="C8" s="165"/>
      <c r="E8" s="43" t="str">
        <f>IF(COUNTIF(E10:L10,"Incomplete")&gt;0,"This section contains missing information","")</f>
        <v/>
      </c>
    </row>
    <row r="9" spans="2:29" ht="24.75" customHeight="1" x14ac:dyDescent="0.2">
      <c r="B9" s="40"/>
      <c r="E9" s="44" t="s">
        <v>50</v>
      </c>
      <c r="F9" s="44" t="s">
        <v>51</v>
      </c>
      <c r="G9" s="44" t="s">
        <v>52</v>
      </c>
      <c r="H9" s="44" t="s">
        <v>53</v>
      </c>
      <c r="I9" s="44" t="s">
        <v>54</v>
      </c>
      <c r="J9" s="44" t="s">
        <v>55</v>
      </c>
      <c r="K9" s="44" t="s">
        <v>56</v>
      </c>
      <c r="L9" s="44" t="s">
        <v>57</v>
      </c>
      <c r="M9" s="49"/>
      <c r="N9" s="49"/>
    </row>
    <row r="10" spans="2:29" ht="13.5" customHeight="1" x14ac:dyDescent="0.2">
      <c r="B10" s="40"/>
      <c r="E10" s="53" t="str">
        <f t="shared" ref="E10:L10" si="0">IF(OR(COUNTA(E11:E12)=0,COUNTA(E11:E12)=2),"","Incomplete")</f>
        <v/>
      </c>
      <c r="F10" s="53" t="str">
        <f t="shared" si="0"/>
        <v/>
      </c>
      <c r="G10" s="53" t="str">
        <f t="shared" si="0"/>
        <v/>
      </c>
      <c r="H10" s="53" t="str">
        <f t="shared" si="0"/>
        <v/>
      </c>
      <c r="I10" s="53" t="str">
        <f t="shared" si="0"/>
        <v/>
      </c>
      <c r="J10" s="53" t="str">
        <f t="shared" si="0"/>
        <v/>
      </c>
      <c r="K10" s="53" t="str">
        <f t="shared" si="0"/>
        <v/>
      </c>
      <c r="L10" s="53" t="str">
        <f t="shared" si="0"/>
        <v/>
      </c>
      <c r="M10" s="49"/>
      <c r="N10" s="49"/>
    </row>
    <row r="11" spans="2:29" ht="37.5" customHeight="1" x14ac:dyDescent="0.2">
      <c r="B11" s="45" t="s">
        <v>58</v>
      </c>
      <c r="C11" s="46"/>
      <c r="D11" s="46"/>
      <c r="E11" s="148"/>
      <c r="F11" s="149"/>
      <c r="G11" s="149"/>
      <c r="H11" s="149"/>
      <c r="I11" s="149"/>
      <c r="J11" s="149"/>
      <c r="K11" s="149"/>
      <c r="L11" s="157"/>
      <c r="M11" s="49"/>
      <c r="N11" s="49"/>
      <c r="O11" s="46"/>
      <c r="P11" s="46"/>
      <c r="Q11" s="46"/>
      <c r="R11" s="46"/>
      <c r="S11" s="46"/>
      <c r="T11" s="46"/>
      <c r="U11" s="46"/>
      <c r="V11" s="46"/>
      <c r="W11" s="46"/>
      <c r="X11" s="46"/>
      <c r="Y11" s="46"/>
      <c r="Z11" s="46"/>
      <c r="AA11" s="46"/>
      <c r="AB11" s="46"/>
      <c r="AC11" s="46"/>
    </row>
    <row r="12" spans="2:29" ht="45" customHeight="1" x14ac:dyDescent="0.2">
      <c r="B12" s="45" t="s">
        <v>89</v>
      </c>
      <c r="C12" s="45"/>
      <c r="D12" s="46"/>
      <c r="E12" s="170"/>
      <c r="F12" s="109"/>
      <c r="G12" s="109"/>
      <c r="H12" s="109"/>
      <c r="I12" s="110"/>
      <c r="J12" s="110"/>
      <c r="K12" s="110"/>
      <c r="L12" s="111"/>
      <c r="M12" s="49"/>
      <c r="N12" s="49"/>
      <c r="O12" s="46"/>
      <c r="P12" s="46"/>
      <c r="Q12" s="46"/>
      <c r="R12" s="46"/>
      <c r="S12" s="46"/>
      <c r="T12" s="46"/>
      <c r="U12" s="46"/>
      <c r="V12" s="46"/>
      <c r="W12" s="46"/>
      <c r="X12" s="46"/>
      <c r="Y12" s="46"/>
      <c r="Z12" s="46"/>
      <c r="AA12" s="46"/>
      <c r="AB12" s="46"/>
      <c r="AC12" s="46"/>
    </row>
    <row r="13" spans="2:29" x14ac:dyDescent="0.2">
      <c r="B13" s="47"/>
      <c r="C13" s="47"/>
      <c r="D13" s="47"/>
      <c r="E13" s="38"/>
      <c r="F13" s="38"/>
      <c r="G13" s="38"/>
      <c r="H13" s="38"/>
      <c r="I13" s="38"/>
      <c r="J13" s="38"/>
      <c r="K13" s="38"/>
      <c r="L13" s="38"/>
      <c r="M13" s="49" t="str">
        <f>IF(OR(COUNTA(M11:M12)=0,COUNTA(M11:M12)=2),"","Incomplete")</f>
        <v/>
      </c>
      <c r="N13" s="49" t="str">
        <f>IF(OR(COUNTA(N11:N12)=0,COUNTA(N11:N12)=2),"","Incomplete")</f>
        <v/>
      </c>
    </row>
    <row r="14" spans="2:29" ht="15" x14ac:dyDescent="0.2">
      <c r="B14" s="108" t="s">
        <v>99</v>
      </c>
      <c r="M14" s="49"/>
      <c r="N14" s="49"/>
    </row>
    <row r="15" spans="2:29" ht="15.75" x14ac:dyDescent="0.2">
      <c r="B15" s="40" t="s">
        <v>49</v>
      </c>
      <c r="E15" s="43" t="str">
        <f>IF(COUNTIF(E17:L17,"Incomplete")&gt;0,"This section contains missing information","")</f>
        <v/>
      </c>
      <c r="M15" s="49"/>
      <c r="N15" s="49"/>
    </row>
    <row r="16" spans="2:29" ht="24.75" customHeight="1" x14ac:dyDescent="0.2">
      <c r="E16" s="44" t="str">
        <f t="shared" ref="E16:N16" si="1">+IF(E11="","",E11)</f>
        <v/>
      </c>
      <c r="F16" s="44" t="str">
        <f t="shared" si="1"/>
        <v/>
      </c>
      <c r="G16" s="44" t="str">
        <f t="shared" si="1"/>
        <v/>
      </c>
      <c r="H16" s="44" t="str">
        <f t="shared" si="1"/>
        <v/>
      </c>
      <c r="I16" s="44" t="str">
        <f t="shared" si="1"/>
        <v/>
      </c>
      <c r="J16" s="44" t="str">
        <f t="shared" si="1"/>
        <v/>
      </c>
      <c r="K16" s="44" t="str">
        <f t="shared" si="1"/>
        <v/>
      </c>
      <c r="L16" s="44" t="str">
        <f t="shared" si="1"/>
        <v/>
      </c>
      <c r="M16" s="49" t="str">
        <f t="shared" si="1"/>
        <v/>
      </c>
      <c r="N16" s="49" t="str">
        <f t="shared" si="1"/>
        <v/>
      </c>
    </row>
    <row r="17" spans="2:14" ht="13.5" customHeight="1" x14ac:dyDescent="0.2">
      <c r="E17" s="54" t="str">
        <f t="shared" ref="E17:L17" si="2">IF(OR(COUNTA(E18:E24) &lt;= 2,COUNTA(E18:E24)=7),"","Incomplete")</f>
        <v/>
      </c>
      <c r="F17" s="54" t="str">
        <f t="shared" si="2"/>
        <v/>
      </c>
      <c r="G17" s="54" t="str">
        <f t="shared" si="2"/>
        <v/>
      </c>
      <c r="H17" s="54" t="str">
        <f t="shared" si="2"/>
        <v/>
      </c>
      <c r="I17" s="54" t="str">
        <f t="shared" si="2"/>
        <v/>
      </c>
      <c r="J17" s="54" t="str">
        <f t="shared" si="2"/>
        <v/>
      </c>
      <c r="K17" s="54" t="str">
        <f t="shared" si="2"/>
        <v/>
      </c>
      <c r="L17" s="54" t="str">
        <f t="shared" si="2"/>
        <v/>
      </c>
      <c r="M17" s="49"/>
      <c r="N17" s="49"/>
    </row>
    <row r="18" spans="2:14" s="49" customFormat="1" ht="38.25" customHeight="1" x14ac:dyDescent="0.2">
      <c r="B18" s="185" t="s">
        <v>110</v>
      </c>
      <c r="C18" s="177"/>
      <c r="D18" s="48"/>
      <c r="E18" s="150"/>
      <c r="F18" s="151"/>
      <c r="G18" s="151"/>
      <c r="H18" s="151"/>
      <c r="I18" s="151"/>
      <c r="J18" s="151"/>
      <c r="K18" s="151"/>
      <c r="L18" s="158"/>
      <c r="M18"/>
      <c r="N18"/>
    </row>
    <row r="19" spans="2:14" s="49" customFormat="1" ht="38.25" customHeight="1" x14ac:dyDescent="0.2">
      <c r="B19" s="177" t="s">
        <v>11</v>
      </c>
      <c r="C19" s="177"/>
      <c r="D19" s="48"/>
      <c r="E19" s="152"/>
      <c r="F19" s="153"/>
      <c r="G19" s="153"/>
      <c r="H19" s="153"/>
      <c r="I19" s="153"/>
      <c r="J19" s="153"/>
      <c r="K19" s="153"/>
      <c r="L19" s="159"/>
      <c r="M19"/>
      <c r="N19"/>
    </row>
    <row r="20" spans="2:14" s="49" customFormat="1" ht="38.25" customHeight="1" x14ac:dyDescent="0.2">
      <c r="B20" s="177" t="s">
        <v>0</v>
      </c>
      <c r="C20" s="177"/>
      <c r="D20" s="48"/>
      <c r="E20" s="152"/>
      <c r="F20" s="153"/>
      <c r="G20" s="153"/>
      <c r="H20" s="153"/>
      <c r="I20" s="153"/>
      <c r="J20" s="153"/>
      <c r="K20" s="153"/>
      <c r="L20" s="159"/>
      <c r="M20"/>
      <c r="N20"/>
    </row>
    <row r="21" spans="2:14" s="49" customFormat="1" ht="38.25" customHeight="1" x14ac:dyDescent="0.2">
      <c r="B21" s="177" t="s">
        <v>1</v>
      </c>
      <c r="C21" s="177"/>
      <c r="D21" s="48"/>
      <c r="E21" s="152"/>
      <c r="F21" s="153"/>
      <c r="G21" s="153"/>
      <c r="H21" s="153"/>
      <c r="I21" s="153"/>
      <c r="J21" s="153"/>
      <c r="K21" s="153"/>
      <c r="L21" s="159"/>
      <c r="M21"/>
      <c r="N21"/>
    </row>
    <row r="22" spans="2:14" s="49" customFormat="1" ht="38.25" customHeight="1" x14ac:dyDescent="0.2">
      <c r="B22" s="177" t="s">
        <v>88</v>
      </c>
      <c r="C22" s="177"/>
      <c r="D22" s="48"/>
      <c r="E22" s="152"/>
      <c r="F22" s="153"/>
      <c r="G22" s="153"/>
      <c r="H22" s="153"/>
      <c r="I22" s="153"/>
      <c r="J22" s="153"/>
      <c r="K22" s="153"/>
      <c r="L22" s="159"/>
      <c r="M22"/>
      <c r="N22"/>
    </row>
    <row r="23" spans="2:14" s="49" customFormat="1" ht="38.25" customHeight="1" x14ac:dyDescent="0.2">
      <c r="B23" s="178" t="s">
        <v>94</v>
      </c>
      <c r="C23" s="177"/>
      <c r="D23" s="48"/>
      <c r="E23" s="27">
        <v>0</v>
      </c>
      <c r="F23" s="26">
        <v>0</v>
      </c>
      <c r="G23" s="25">
        <v>0</v>
      </c>
      <c r="H23" s="26">
        <v>0</v>
      </c>
      <c r="I23" s="26">
        <v>0</v>
      </c>
      <c r="J23" s="26">
        <v>0</v>
      </c>
      <c r="K23" s="26">
        <v>0</v>
      </c>
      <c r="L23" s="56">
        <v>0</v>
      </c>
      <c r="M23"/>
      <c r="N23"/>
    </row>
    <row r="24" spans="2:14" s="49" customFormat="1" ht="78.75" customHeight="1" x14ac:dyDescent="0.2">
      <c r="B24" s="178" t="s">
        <v>95</v>
      </c>
      <c r="C24" s="177"/>
      <c r="D24" s="48"/>
      <c r="E24" s="57">
        <v>0</v>
      </c>
      <c r="F24" s="58">
        <v>0</v>
      </c>
      <c r="G24" s="58">
        <v>0</v>
      </c>
      <c r="H24" s="58">
        <v>0</v>
      </c>
      <c r="I24" s="58">
        <v>0</v>
      </c>
      <c r="J24" s="58">
        <v>0</v>
      </c>
      <c r="K24" s="58">
        <v>0</v>
      </c>
      <c r="L24" s="59">
        <v>0</v>
      </c>
      <c r="M24"/>
      <c r="N24"/>
    </row>
    <row r="25" spans="2:14" x14ac:dyDescent="0.2">
      <c r="E25" s="38"/>
      <c r="F25" s="38"/>
      <c r="G25" s="38"/>
      <c r="H25" s="38"/>
      <c r="I25" s="38"/>
      <c r="J25" s="38"/>
      <c r="K25" s="38"/>
      <c r="L25" s="38"/>
      <c r="M25" s="49" t="str">
        <f>IF(OR(COUNTA(M18:M24) &lt;= 2,COUNTA(M18:M24)=7),"","Incomplete")</f>
        <v/>
      </c>
      <c r="N25" s="49" t="str">
        <f>IF(OR(COUNTA(N18:N24) &lt;= 2,COUNTA(N18:N24)=7),"","Incomplete")</f>
        <v/>
      </c>
    </row>
    <row r="26" spans="2:14" ht="15.75" x14ac:dyDescent="0.25">
      <c r="B26" s="108" t="s">
        <v>100</v>
      </c>
      <c r="C26" s="117"/>
      <c r="D26" s="117"/>
      <c r="E26" s="118"/>
      <c r="F26" s="119"/>
      <c r="G26" s="119"/>
    </row>
    <row r="27" spans="2:14" ht="15.75" x14ac:dyDescent="0.2">
      <c r="B27" s="40" t="s">
        <v>59</v>
      </c>
      <c r="E27" s="43" t="str">
        <f>IF(COUNTIF(K31:K89,"Incomplete")&gt;0,"This section contains missing information","")</f>
        <v/>
      </c>
    </row>
    <row r="28" spans="2:14" ht="15.75" x14ac:dyDescent="0.2">
      <c r="B28" s="40"/>
      <c r="E28" s="43"/>
    </row>
    <row r="29" spans="2:14" ht="21" customHeight="1" x14ac:dyDescent="0.2">
      <c r="B29" s="182"/>
      <c r="C29" s="182"/>
    </row>
    <row r="30" spans="2:14" ht="100.15" customHeight="1" x14ac:dyDescent="0.2">
      <c r="B30" s="182" t="s">
        <v>80</v>
      </c>
      <c r="C30" s="182"/>
      <c r="E30" s="51" t="s">
        <v>65</v>
      </c>
      <c r="F30" s="51" t="s">
        <v>24</v>
      </c>
      <c r="G30" s="51" t="s">
        <v>87</v>
      </c>
      <c r="H30" s="44" t="s">
        <v>12</v>
      </c>
      <c r="I30" s="51" t="s">
        <v>78</v>
      </c>
      <c r="J30" s="51" t="s">
        <v>73</v>
      </c>
    </row>
    <row r="31" spans="2:14" s="42" customFormat="1" ht="21.75" hidden="1" customHeight="1" x14ac:dyDescent="0.2">
      <c r="B31" s="50" t="str">
        <f>IF(Calculations!BC2=TRUE,Calculations!BA2 &amp; " is " &amp; Calculations!BB2 &amp; "'s","")</f>
        <v/>
      </c>
      <c r="E31" s="141"/>
      <c r="F31" s="154"/>
      <c r="G31" s="154"/>
      <c r="H31" s="154"/>
      <c r="I31" s="31"/>
      <c r="J31" s="161"/>
      <c r="K31" s="55" t="str">
        <f>IF(AND(B31&lt;&gt;"",COUNTIF(E31:J31,"y")=0),"Incomplete","")</f>
        <v/>
      </c>
      <c r="N31" s="52"/>
    </row>
    <row r="32" spans="2:14" s="42" customFormat="1" ht="21.75" hidden="1" customHeight="1" x14ac:dyDescent="0.2">
      <c r="B32" s="50" t="str">
        <f>IF(Calculations!BC3=TRUE,Calculations!BA3 &amp; " is " &amp; Calculations!BB3 &amp; "'s","")</f>
        <v/>
      </c>
      <c r="E32" s="29"/>
      <c r="F32" s="155"/>
      <c r="G32" s="155"/>
      <c r="H32" s="155"/>
      <c r="I32" s="155"/>
      <c r="J32" s="162"/>
      <c r="K32" s="55" t="str">
        <f t="shared" ref="K32:K59" si="3">IF(AND(B32&lt;&gt;"",COUNTIF(E32:J32,"y")=0),"Incomplete","")</f>
        <v/>
      </c>
      <c r="M32" s="52"/>
      <c r="N32" s="52"/>
    </row>
    <row r="33" spans="2:14" s="42" customFormat="1" ht="21.75" hidden="1" customHeight="1" x14ac:dyDescent="0.2">
      <c r="B33" s="50" t="str">
        <f>IF(Calculations!BC4=TRUE,Calculations!BA4 &amp; " is " &amp; Calculations!BB4 &amp; "'s","")</f>
        <v/>
      </c>
      <c r="E33" s="29"/>
      <c r="F33" s="32"/>
      <c r="G33" s="155"/>
      <c r="H33" s="33"/>
      <c r="I33" s="32"/>
      <c r="J33" s="162"/>
      <c r="K33" s="55" t="str">
        <f t="shared" si="3"/>
        <v/>
      </c>
      <c r="M33" s="52"/>
      <c r="N33" s="52"/>
    </row>
    <row r="34" spans="2:14" s="42" customFormat="1" ht="21.75" hidden="1" customHeight="1" x14ac:dyDescent="0.2">
      <c r="B34" s="50" t="str">
        <f>IF(Calculations!BC5=TRUE,Calculations!BA5 &amp; " is " &amp; Calculations!BB5 &amp; "'s","")</f>
        <v/>
      </c>
      <c r="E34" s="29"/>
      <c r="F34" s="32"/>
      <c r="G34" s="155"/>
      <c r="H34" s="33"/>
      <c r="I34" s="32"/>
      <c r="J34" s="162"/>
      <c r="K34" s="55" t="str">
        <f t="shared" si="3"/>
        <v/>
      </c>
      <c r="M34" s="52"/>
      <c r="N34" s="52"/>
    </row>
    <row r="35" spans="2:14" s="42" customFormat="1" ht="21.75" hidden="1" customHeight="1" x14ac:dyDescent="0.2">
      <c r="B35" s="50" t="str">
        <f>IF(Calculations!BC6=TRUE,Calculations!BA6 &amp; " is " &amp; Calculations!BB6 &amp; "'s","")</f>
        <v/>
      </c>
      <c r="E35" s="29"/>
      <c r="F35" s="32"/>
      <c r="G35" s="155"/>
      <c r="H35" s="33"/>
      <c r="I35" s="32"/>
      <c r="J35" s="162"/>
      <c r="K35" s="55" t="str">
        <f t="shared" si="3"/>
        <v/>
      </c>
      <c r="M35" s="52"/>
      <c r="N35" s="52"/>
    </row>
    <row r="36" spans="2:14" s="42" customFormat="1" ht="21.75" hidden="1" customHeight="1" x14ac:dyDescent="0.2">
      <c r="B36" s="50" t="str">
        <f>IF(Calculations!BC7=TRUE,Calculations!BA7 &amp; " is " &amp; Calculations!BB7 &amp; "'s","")</f>
        <v/>
      </c>
      <c r="E36" s="29"/>
      <c r="F36" s="32"/>
      <c r="G36" s="155"/>
      <c r="H36" s="33"/>
      <c r="I36" s="32"/>
      <c r="J36" s="162"/>
      <c r="K36" s="55" t="str">
        <f t="shared" si="3"/>
        <v/>
      </c>
      <c r="M36" s="52"/>
      <c r="N36" s="52"/>
    </row>
    <row r="37" spans="2:14" s="42" customFormat="1" ht="21.75" hidden="1" customHeight="1" x14ac:dyDescent="0.2">
      <c r="B37" s="50" t="str">
        <f>IF(Calculations!BC8=TRUE,Calculations!BA8 &amp; " is " &amp; Calculations!BB8 &amp; "'s","")</f>
        <v/>
      </c>
      <c r="E37" s="29"/>
      <c r="F37" s="32"/>
      <c r="G37" s="155"/>
      <c r="H37" s="33"/>
      <c r="I37" s="32"/>
      <c r="J37" s="162"/>
      <c r="K37" s="55" t="str">
        <f t="shared" si="3"/>
        <v/>
      </c>
      <c r="M37" s="52"/>
      <c r="N37" s="52"/>
    </row>
    <row r="38" spans="2:14" s="42" customFormat="1" ht="21.75" hidden="1" customHeight="1" x14ac:dyDescent="0.2">
      <c r="B38" s="50" t="str">
        <f>IF(Calculations!BC9=TRUE,Calculations!BA9 &amp; " is " &amp; Calculations!BB9 &amp; "'s","")</f>
        <v/>
      </c>
      <c r="E38" s="156"/>
      <c r="F38" s="155"/>
      <c r="G38" s="33"/>
      <c r="H38" s="155"/>
      <c r="I38" s="32"/>
      <c r="J38" s="162"/>
      <c r="K38" s="55" t="str">
        <f t="shared" si="3"/>
        <v/>
      </c>
      <c r="M38" s="52"/>
      <c r="N38" s="52"/>
    </row>
    <row r="39" spans="2:14" s="42" customFormat="1" ht="21.75" hidden="1" customHeight="1" x14ac:dyDescent="0.2">
      <c r="B39" s="50" t="str">
        <f>IF(Calculations!BC10=TRUE,Calculations!BA10 &amp; " is " &amp; Calculations!BB10 &amp; "'s","")</f>
        <v/>
      </c>
      <c r="E39" s="156"/>
      <c r="F39" s="155"/>
      <c r="G39" s="155"/>
      <c r="H39" s="33"/>
      <c r="I39" s="155"/>
      <c r="J39" s="162"/>
      <c r="K39" s="55" t="str">
        <f t="shared" si="3"/>
        <v/>
      </c>
      <c r="M39" s="52"/>
      <c r="N39" s="52"/>
    </row>
    <row r="40" spans="2:14" s="42" customFormat="1" ht="21.75" hidden="1" customHeight="1" x14ac:dyDescent="0.2">
      <c r="B40" s="50" t="str">
        <f>IF(Calculations!BC11=TRUE,Calculations!BA11 &amp; " is " &amp; Calculations!BB11 &amp; "'s","")</f>
        <v/>
      </c>
      <c r="E40" s="29"/>
      <c r="F40" s="32"/>
      <c r="G40" s="155"/>
      <c r="H40" s="33"/>
      <c r="I40" s="32"/>
      <c r="J40" s="162"/>
      <c r="K40" s="55" t="str">
        <f t="shared" si="3"/>
        <v/>
      </c>
      <c r="M40" s="52"/>
      <c r="N40" s="52"/>
    </row>
    <row r="41" spans="2:14" s="42" customFormat="1" ht="21.75" hidden="1" customHeight="1" x14ac:dyDescent="0.2">
      <c r="B41" s="50" t="str">
        <f>IF(Calculations!BC12=TRUE,Calculations!BA12 &amp; " is " &amp; Calculations!BB12 &amp; "'s","")</f>
        <v/>
      </c>
      <c r="E41" s="29"/>
      <c r="F41" s="155"/>
      <c r="G41" s="155"/>
      <c r="H41" s="155"/>
      <c r="I41" s="32"/>
      <c r="J41" s="162"/>
      <c r="K41" s="55" t="str">
        <f t="shared" si="3"/>
        <v/>
      </c>
      <c r="M41" s="52"/>
      <c r="N41" s="52"/>
    </row>
    <row r="42" spans="2:14" s="42" customFormat="1" ht="21.75" hidden="1" customHeight="1" x14ac:dyDescent="0.2">
      <c r="B42" s="50" t="str">
        <f>IF(Calculations!BC13=TRUE,Calculations!BA13 &amp; " is " &amp; Calculations!BB13 &amp; "'s","")</f>
        <v/>
      </c>
      <c r="E42" s="29"/>
      <c r="F42" s="32"/>
      <c r="G42" s="155"/>
      <c r="H42" s="33"/>
      <c r="I42" s="32"/>
      <c r="J42" s="162"/>
      <c r="K42" s="55" t="str">
        <f t="shared" si="3"/>
        <v/>
      </c>
      <c r="M42" s="52"/>
      <c r="N42" s="52"/>
    </row>
    <row r="43" spans="2:14" s="42" customFormat="1" ht="21.75" hidden="1" customHeight="1" x14ac:dyDescent="0.2">
      <c r="B43" s="50" t="str">
        <f>IF(Calculations!BC14=TRUE,Calculations!BA14 &amp; " is " &amp; Calculations!BB14 &amp; "'s","")</f>
        <v/>
      </c>
      <c r="E43" s="29"/>
      <c r="F43" s="32"/>
      <c r="G43" s="155"/>
      <c r="H43" s="33"/>
      <c r="I43" s="32"/>
      <c r="J43" s="162"/>
      <c r="K43" s="55" t="str">
        <f t="shared" si="3"/>
        <v/>
      </c>
      <c r="M43" s="52"/>
      <c r="N43" s="52"/>
    </row>
    <row r="44" spans="2:14" s="42" customFormat="1" ht="21.75" hidden="1" customHeight="1" x14ac:dyDescent="0.2">
      <c r="B44" s="50" t="str">
        <f>IF(Calculations!BC15=TRUE,Calculations!BA15 &amp; " is " &amp; Calculations!BB15 &amp; "'s","")</f>
        <v/>
      </c>
      <c r="E44" s="29"/>
      <c r="F44" s="32"/>
      <c r="G44" s="155"/>
      <c r="H44" s="33"/>
      <c r="I44" s="32"/>
      <c r="J44" s="162"/>
      <c r="K44" s="55" t="str">
        <f t="shared" si="3"/>
        <v/>
      </c>
      <c r="M44" s="52"/>
      <c r="N44" s="52"/>
    </row>
    <row r="45" spans="2:14" s="42" customFormat="1" ht="101.25" hidden="1" customHeight="1" x14ac:dyDescent="0.2">
      <c r="B45" s="98" t="str">
        <f>IF(COUNTA($E$11:$L$11)&gt;3,"Show","")</f>
        <v/>
      </c>
      <c r="E45" s="51" t="str">
        <f t="shared" ref="E45:J45" si="4">E30</f>
        <v>CHILD UNDER 19:  Natural, Step or Adopted</v>
      </c>
      <c r="F45" s="51" t="str">
        <f t="shared" si="4"/>
        <v>Tax Dependent</v>
      </c>
      <c r="G45" s="51" t="str">
        <f t="shared" si="4"/>
        <v>PARENT: Natural, Step or Adoptive. Child must be under 19 years of age.</v>
      </c>
      <c r="H45" s="51" t="str">
        <f t="shared" si="4"/>
        <v>Spouse</v>
      </c>
      <c r="I45" s="51" t="str">
        <f t="shared" si="4"/>
        <v>SIBLING: Natural, adopted, half or step AND BOTH UNDER 19 and living with.</v>
      </c>
      <c r="J45" s="51" t="str">
        <f t="shared" si="4"/>
        <v>No MAGI Relationship</v>
      </c>
      <c r="K45" s="55"/>
      <c r="M45" s="52"/>
      <c r="N45" s="52"/>
    </row>
    <row r="46" spans="2:14" s="42" customFormat="1" ht="21.75" hidden="1" customHeight="1" x14ac:dyDescent="0.2">
      <c r="B46" s="50" t="str">
        <f>IF(Calculations!BC16=TRUE,Calculations!BA16 &amp; " is " &amp; Calculations!BB16 &amp; "'s","")</f>
        <v/>
      </c>
      <c r="E46" s="156"/>
      <c r="F46" s="155"/>
      <c r="G46" s="33"/>
      <c r="H46" s="33"/>
      <c r="I46" s="32"/>
      <c r="J46" s="162"/>
      <c r="K46" s="55" t="str">
        <f t="shared" si="3"/>
        <v/>
      </c>
      <c r="M46" s="52"/>
      <c r="N46" s="52"/>
    </row>
    <row r="47" spans="2:14" s="42" customFormat="1" ht="21.75" hidden="1" customHeight="1" x14ac:dyDescent="0.2">
      <c r="B47" s="50" t="str">
        <f>IF(Calculations!BC17=TRUE,Calculations!BA17 &amp; " is " &amp; Calculations!BB17 &amp; "'s","")</f>
        <v/>
      </c>
      <c r="E47" s="156"/>
      <c r="F47" s="155"/>
      <c r="G47" s="33"/>
      <c r="H47" s="33"/>
      <c r="I47" s="155"/>
      <c r="J47" s="162"/>
      <c r="K47" s="55" t="str">
        <f t="shared" si="3"/>
        <v/>
      </c>
      <c r="M47" s="52"/>
      <c r="N47" s="52"/>
    </row>
    <row r="48" spans="2:14" s="42" customFormat="1" ht="21.75" hidden="1" customHeight="1" x14ac:dyDescent="0.2">
      <c r="B48" s="50" t="str">
        <f>IF(Calculations!BC18=TRUE,Calculations!BA18 &amp; " is " &amp; Calculations!BB18 &amp; "'s","")</f>
        <v/>
      </c>
      <c r="E48" s="30"/>
      <c r="F48" s="32"/>
      <c r="G48" s="33"/>
      <c r="H48" s="33"/>
      <c r="I48" s="155"/>
      <c r="J48" s="162"/>
      <c r="K48" s="55" t="str">
        <f t="shared" si="3"/>
        <v/>
      </c>
      <c r="M48" s="52"/>
      <c r="N48" s="52"/>
    </row>
    <row r="49" spans="2:14" s="42" customFormat="1" ht="21.75" hidden="1" customHeight="1" x14ac:dyDescent="0.2">
      <c r="B49" s="50" t="str">
        <f>IF(Calculations!BC19=TRUE,Calculations!BA19 &amp; " is " &amp; Calculations!BB19 &amp; "'s","")</f>
        <v/>
      </c>
      <c r="E49" s="156"/>
      <c r="F49" s="32"/>
      <c r="G49" s="33"/>
      <c r="H49" s="33"/>
      <c r="I49" s="155"/>
      <c r="J49" s="162"/>
      <c r="K49" s="55" t="str">
        <f t="shared" si="3"/>
        <v/>
      </c>
      <c r="M49" s="52"/>
      <c r="N49" s="52"/>
    </row>
    <row r="50" spans="2:14" s="42" customFormat="1" ht="21.75" hidden="1" customHeight="1" x14ac:dyDescent="0.2">
      <c r="B50" s="50" t="str">
        <f>IF(Calculations!BC20=TRUE,Calculations!BA20 &amp; " is " &amp; Calculations!BB20 &amp; "'s","")</f>
        <v/>
      </c>
      <c r="E50" s="30"/>
      <c r="F50" s="33"/>
      <c r="G50" s="33"/>
      <c r="H50" s="33"/>
      <c r="I50" s="155"/>
      <c r="J50" s="162"/>
      <c r="K50" s="55" t="str">
        <f t="shared" si="3"/>
        <v/>
      </c>
      <c r="M50" s="52"/>
      <c r="N50" s="52"/>
    </row>
    <row r="51" spans="2:14" s="42" customFormat="1" ht="21.75" hidden="1" customHeight="1" x14ac:dyDescent="0.2">
      <c r="B51" s="50" t="str">
        <f>IF(Calculations!BC21=TRUE,Calculations!BA21 &amp; " is " &amp; Calculations!BB21 &amp; "'s","")</f>
        <v/>
      </c>
      <c r="E51" s="30"/>
      <c r="F51" s="33"/>
      <c r="G51" s="33"/>
      <c r="H51" s="33"/>
      <c r="I51" s="155"/>
      <c r="J51" s="162"/>
      <c r="K51" s="55" t="str">
        <f t="shared" si="3"/>
        <v/>
      </c>
      <c r="M51" s="52"/>
      <c r="N51" s="52"/>
    </row>
    <row r="52" spans="2:14" s="42" customFormat="1" ht="21.75" hidden="1" customHeight="1" x14ac:dyDescent="0.2">
      <c r="B52" s="50" t="str">
        <f>IF(Calculations!BC22=TRUE,Calculations!BA22 &amp; " is " &amp; Calculations!BB22 &amp; "'s","")</f>
        <v/>
      </c>
      <c r="E52" s="29"/>
      <c r="F52" s="32"/>
      <c r="G52" s="33"/>
      <c r="H52" s="33"/>
      <c r="I52" s="155"/>
      <c r="J52" s="162"/>
      <c r="K52" s="55" t="str">
        <f t="shared" si="3"/>
        <v/>
      </c>
      <c r="M52" s="52"/>
      <c r="N52" s="52"/>
    </row>
    <row r="53" spans="2:14" s="42" customFormat="1" ht="21.75" hidden="1" customHeight="1" x14ac:dyDescent="0.2">
      <c r="B53" s="50" t="str">
        <f>IF(Calculations!BC23=TRUE,Calculations!BA23 &amp; " is " &amp; Calculations!BB23 &amp; "'s","")</f>
        <v/>
      </c>
      <c r="E53" s="156"/>
      <c r="F53" s="155"/>
      <c r="G53" s="33"/>
      <c r="H53" s="33"/>
      <c r="I53" s="32"/>
      <c r="J53" s="162"/>
      <c r="K53" s="55" t="str">
        <f t="shared" si="3"/>
        <v/>
      </c>
      <c r="M53" s="52"/>
      <c r="N53" s="52"/>
    </row>
    <row r="54" spans="2:14" s="42" customFormat="1" ht="21.75" hidden="1" customHeight="1" x14ac:dyDescent="0.2">
      <c r="B54" s="50" t="str">
        <f>IF(Calculations!BC24=TRUE,Calculations!BA24 &amp; " is " &amp; Calculations!BB24 &amp; "'s","")</f>
        <v/>
      </c>
      <c r="E54" s="156"/>
      <c r="F54" s="155"/>
      <c r="G54" s="33"/>
      <c r="H54" s="33"/>
      <c r="I54" s="155"/>
      <c r="J54" s="162"/>
      <c r="K54" s="55" t="str">
        <f t="shared" si="3"/>
        <v/>
      </c>
      <c r="M54" s="52"/>
      <c r="N54" s="52"/>
    </row>
    <row r="55" spans="2:14" s="42" customFormat="1" ht="21.75" hidden="1" customHeight="1" x14ac:dyDescent="0.2">
      <c r="B55" s="50" t="str">
        <f>IF(Calculations!BC25=TRUE,Calculations!BA25 &amp; " is " &amp; Calculations!BB25 &amp; "'s","")</f>
        <v/>
      </c>
      <c r="E55" s="156"/>
      <c r="F55" s="33"/>
      <c r="G55" s="33"/>
      <c r="H55" s="33"/>
      <c r="I55" s="155"/>
      <c r="J55" s="162"/>
      <c r="K55" s="55" t="str">
        <f t="shared" si="3"/>
        <v/>
      </c>
      <c r="M55" s="52"/>
      <c r="N55" s="52"/>
    </row>
    <row r="56" spans="2:14" s="42" customFormat="1" ht="21.75" hidden="1" customHeight="1" x14ac:dyDescent="0.2">
      <c r="B56" s="50" t="str">
        <f>IF(Calculations!BC26=TRUE,Calculations!BA26 &amp; " is " &amp; Calculations!BB26 &amp; "'s","")</f>
        <v/>
      </c>
      <c r="E56" s="156"/>
      <c r="F56" s="155"/>
      <c r="G56" s="33"/>
      <c r="H56" s="33"/>
      <c r="I56" s="155"/>
      <c r="J56" s="162"/>
      <c r="K56" s="55" t="str">
        <f t="shared" si="3"/>
        <v/>
      </c>
      <c r="M56" s="52"/>
      <c r="N56" s="52"/>
    </row>
    <row r="57" spans="2:14" s="42" customFormat="1" ht="21.75" hidden="1" customHeight="1" x14ac:dyDescent="0.2">
      <c r="B57" s="50" t="str">
        <f>IF(Calculations!BC27=TRUE,Calculations!BA27 &amp; " is " &amp; Calculations!BB27 &amp; "'s","")</f>
        <v/>
      </c>
      <c r="E57" s="29"/>
      <c r="F57" s="32"/>
      <c r="G57" s="33"/>
      <c r="H57" s="33"/>
      <c r="I57" s="155"/>
      <c r="J57" s="162"/>
      <c r="K57" s="55" t="str">
        <f t="shared" si="3"/>
        <v/>
      </c>
      <c r="M57" s="52"/>
      <c r="N57" s="52"/>
    </row>
    <row r="58" spans="2:14" s="42" customFormat="1" ht="21.75" hidden="1" customHeight="1" x14ac:dyDescent="0.2">
      <c r="B58" s="50" t="str">
        <f>IF(Calculations!BC28=TRUE,Calculations!BA28 &amp; " is " &amp; Calculations!BB28 &amp; "'s","")</f>
        <v/>
      </c>
      <c r="E58" s="29"/>
      <c r="F58" s="32"/>
      <c r="G58" s="33"/>
      <c r="H58" s="33"/>
      <c r="I58" s="155"/>
      <c r="J58" s="162"/>
      <c r="K58" s="55" t="str">
        <f t="shared" si="3"/>
        <v/>
      </c>
      <c r="M58" s="52"/>
      <c r="N58" s="52"/>
    </row>
    <row r="59" spans="2:14" s="42" customFormat="1" ht="21.75" hidden="1" customHeight="1" x14ac:dyDescent="0.2">
      <c r="B59" s="50" t="str">
        <f>IF(Calculations!BC29=TRUE,Calculations!BA29 &amp; " is " &amp; Calculations!BB29 &amp; "'s","")</f>
        <v/>
      </c>
      <c r="E59" s="29"/>
      <c r="F59" s="32"/>
      <c r="G59" s="33"/>
      <c r="H59" s="33"/>
      <c r="I59" s="155"/>
      <c r="J59" s="162"/>
      <c r="K59" s="55" t="str">
        <f t="shared" si="3"/>
        <v/>
      </c>
      <c r="M59" s="52"/>
      <c r="N59" s="52"/>
    </row>
    <row r="60" spans="2:14" s="42" customFormat="1" ht="101.25" hidden="1" customHeight="1" x14ac:dyDescent="0.2">
      <c r="B60" s="98" t="str">
        <f>IF(COUNTA($E$11:$L$11)&gt;4,"Show","")</f>
        <v/>
      </c>
      <c r="E60" s="51" t="str">
        <f t="shared" ref="E60:J60" si="5">E45</f>
        <v>CHILD UNDER 19:  Natural, Step or Adopted</v>
      </c>
      <c r="F60" s="51" t="str">
        <f t="shared" si="5"/>
        <v>Tax Dependent</v>
      </c>
      <c r="G60" s="51" t="str">
        <f t="shared" si="5"/>
        <v>PARENT: Natural, Step or Adoptive. Child must be under 19 years of age.</v>
      </c>
      <c r="H60" s="51" t="str">
        <f t="shared" si="5"/>
        <v>Spouse</v>
      </c>
      <c r="I60" s="51" t="str">
        <f t="shared" si="5"/>
        <v>SIBLING: Natural, adopted, half or step AND BOTH UNDER 19 and living with.</v>
      </c>
      <c r="J60" s="51" t="str">
        <f t="shared" si="5"/>
        <v>No MAGI Relationship</v>
      </c>
      <c r="M60" s="52"/>
      <c r="N60" s="52"/>
    </row>
    <row r="61" spans="2:14" s="42" customFormat="1" ht="21.75" hidden="1" customHeight="1" x14ac:dyDescent="0.2">
      <c r="B61" s="50" t="str">
        <f>IF(Calculations!BC30=TRUE,Calculations!BA30 &amp; " is " &amp; Calculations!BB30 &amp; "'s","")</f>
        <v/>
      </c>
      <c r="E61" s="156"/>
      <c r="F61" s="33"/>
      <c r="G61" s="33"/>
      <c r="H61" s="33"/>
      <c r="I61" s="32"/>
      <c r="J61" s="162"/>
      <c r="K61" s="55" t="str">
        <f t="shared" ref="K61:K74" si="6">IF(AND(B61&lt;&gt;"",COUNTIF(E61:J61,"y")=0),"Incomplete","")</f>
        <v/>
      </c>
      <c r="M61" s="52"/>
      <c r="N61" s="52"/>
    </row>
    <row r="62" spans="2:14" s="42" customFormat="1" ht="21.75" hidden="1" customHeight="1" x14ac:dyDescent="0.2">
      <c r="B62" s="50" t="str">
        <f>IF(Calculations!BC31=TRUE,Calculations!BA31 &amp; " is " &amp; Calculations!BB31 &amp; "'s","")</f>
        <v/>
      </c>
      <c r="E62" s="156"/>
      <c r="F62" s="155"/>
      <c r="G62" s="33"/>
      <c r="H62" s="155"/>
      <c r="I62" s="33"/>
      <c r="J62" s="162"/>
      <c r="K62" s="55" t="str">
        <f t="shared" si="6"/>
        <v/>
      </c>
      <c r="M62" s="52"/>
      <c r="N62" s="52"/>
    </row>
    <row r="63" spans="2:14" s="42" customFormat="1" ht="21.75" hidden="1" customHeight="1" x14ac:dyDescent="0.2">
      <c r="B63" s="50" t="str">
        <f>IF(Calculations!BC32=TRUE,Calculations!BA32 &amp; " is " &amp; Calculations!BB32 &amp; "'s","")</f>
        <v/>
      </c>
      <c r="E63" s="156"/>
      <c r="F63" s="32"/>
      <c r="G63" s="33"/>
      <c r="H63" s="33"/>
      <c r="I63" s="155"/>
      <c r="J63" s="162"/>
      <c r="K63" s="55" t="str">
        <f t="shared" si="6"/>
        <v/>
      </c>
      <c r="M63" s="52"/>
      <c r="N63" s="52"/>
    </row>
    <row r="64" spans="2:14" s="42" customFormat="1" ht="21.75" hidden="1" customHeight="1" x14ac:dyDescent="0.2">
      <c r="B64" s="50" t="str">
        <f>IF(Calculations!BC33=TRUE,Calculations!BA33 &amp; " is " &amp; Calculations!BB33 &amp; "'s","")</f>
        <v/>
      </c>
      <c r="E64" s="156"/>
      <c r="F64" s="32"/>
      <c r="G64" s="33"/>
      <c r="H64" s="33"/>
      <c r="I64" s="155"/>
      <c r="J64" s="162"/>
      <c r="K64" s="55" t="str">
        <f t="shared" si="6"/>
        <v/>
      </c>
      <c r="M64" s="52"/>
      <c r="N64" s="52"/>
    </row>
    <row r="65" spans="2:14" s="42" customFormat="1" ht="21.75" hidden="1" customHeight="1" x14ac:dyDescent="0.2">
      <c r="B65" s="50" t="str">
        <f>IF(Calculations!BC34=TRUE,Calculations!BA34 &amp; " is " &amp; Calculations!BB34 &amp; "'s","")</f>
        <v/>
      </c>
      <c r="E65" s="29"/>
      <c r="F65" s="32"/>
      <c r="G65" s="33"/>
      <c r="H65" s="33"/>
      <c r="I65" s="155"/>
      <c r="J65" s="162"/>
      <c r="K65" s="55" t="str">
        <f t="shared" si="6"/>
        <v/>
      </c>
      <c r="M65" s="52"/>
      <c r="N65" s="52"/>
    </row>
    <row r="66" spans="2:14" s="42" customFormat="1" ht="21.75" hidden="1" customHeight="1" x14ac:dyDescent="0.2">
      <c r="B66" s="50" t="str">
        <f>IF(Calculations!BC35=TRUE,Calculations!BA35 &amp; " is " &amp; Calculations!BB35 &amp; "'s","")</f>
        <v/>
      </c>
      <c r="E66" s="29"/>
      <c r="F66" s="32"/>
      <c r="G66" s="33"/>
      <c r="H66" s="33"/>
      <c r="I66" s="155"/>
      <c r="J66" s="162"/>
      <c r="K66" s="55" t="str">
        <f t="shared" si="6"/>
        <v/>
      </c>
      <c r="M66" s="52"/>
      <c r="N66" s="52"/>
    </row>
    <row r="67" spans="2:14" s="42" customFormat="1" ht="21.75" hidden="1" customHeight="1" x14ac:dyDescent="0.2">
      <c r="B67" s="50" t="str">
        <f>IF(Calculations!BC36=TRUE,Calculations!BA36 &amp; " is " &amp; Calculations!BB36 &amp; "'s","")</f>
        <v/>
      </c>
      <c r="E67" s="156"/>
      <c r="F67" s="32"/>
      <c r="G67" s="33"/>
      <c r="H67" s="33"/>
      <c r="I67" s="155"/>
      <c r="J67" s="162"/>
      <c r="K67" s="55" t="str">
        <f t="shared" si="6"/>
        <v/>
      </c>
      <c r="M67" s="52"/>
      <c r="N67" s="52"/>
    </row>
    <row r="68" spans="2:14" s="42" customFormat="1" ht="21.75" hidden="1" customHeight="1" x14ac:dyDescent="0.2">
      <c r="B68" s="50" t="str">
        <f>IF(Calculations!BC37=TRUE,Calculations!BA37 &amp; " is " &amp; Calculations!BB37 &amp; "'s","")</f>
        <v/>
      </c>
      <c r="E68" s="156"/>
      <c r="F68" s="32"/>
      <c r="G68" s="33"/>
      <c r="H68" s="33"/>
      <c r="I68" s="155"/>
      <c r="J68" s="162"/>
      <c r="K68" s="55" t="str">
        <f t="shared" si="6"/>
        <v/>
      </c>
      <c r="M68" s="52"/>
      <c r="N68" s="52"/>
    </row>
    <row r="69" spans="2:14" s="42" customFormat="1" ht="21.75" hidden="1" customHeight="1" x14ac:dyDescent="0.2">
      <c r="B69" s="50" t="str">
        <f>IF(Calculations!BC38=TRUE,Calculations!BA38 &amp; " is " &amp; Calculations!BB38 &amp; "'s","")</f>
        <v/>
      </c>
      <c r="E69" s="156"/>
      <c r="F69" s="155"/>
      <c r="G69" s="33"/>
      <c r="H69" s="33"/>
      <c r="I69" s="32"/>
      <c r="J69" s="162"/>
      <c r="K69" s="55" t="str">
        <f t="shared" si="6"/>
        <v/>
      </c>
      <c r="M69" s="52"/>
      <c r="N69" s="52"/>
    </row>
    <row r="70" spans="2:14" s="42" customFormat="1" ht="21.75" hidden="1" customHeight="1" x14ac:dyDescent="0.2">
      <c r="B70" s="50" t="str">
        <f>IF(Calculations!BC39=TRUE,Calculations!BA39 &amp; " is " &amp; Calculations!BB39 &amp; "'s","")</f>
        <v/>
      </c>
      <c r="E70" s="29"/>
      <c r="F70" s="32"/>
      <c r="G70" s="33"/>
      <c r="H70" s="33"/>
      <c r="I70" s="155"/>
      <c r="J70" s="162"/>
      <c r="K70" s="55" t="str">
        <f t="shared" si="6"/>
        <v/>
      </c>
      <c r="M70" s="52"/>
      <c r="N70" s="52"/>
    </row>
    <row r="71" spans="2:14" s="42" customFormat="1" ht="21.75" hidden="1" customHeight="1" x14ac:dyDescent="0.2">
      <c r="B71" s="50" t="str">
        <f>IF(Calculations!BC40=TRUE,Calculations!BA40 &amp; " is " &amp; Calculations!BB40 &amp; "'s","")</f>
        <v/>
      </c>
      <c r="E71" s="29"/>
      <c r="F71" s="32"/>
      <c r="G71" s="33"/>
      <c r="H71" s="33"/>
      <c r="I71" s="155"/>
      <c r="J71" s="162"/>
      <c r="K71" s="55" t="str">
        <f t="shared" si="6"/>
        <v/>
      </c>
      <c r="M71" s="52"/>
      <c r="N71" s="52"/>
    </row>
    <row r="72" spans="2:14" s="42" customFormat="1" ht="21.75" hidden="1" customHeight="1" x14ac:dyDescent="0.2">
      <c r="B72" s="50" t="str">
        <f>IF(Calculations!BC41=TRUE,Calculations!BA41 &amp; " is " &amp; Calculations!BB41 &amp; "'s","")</f>
        <v/>
      </c>
      <c r="E72" s="29"/>
      <c r="F72" s="32"/>
      <c r="G72" s="33"/>
      <c r="H72" s="33"/>
      <c r="I72" s="155"/>
      <c r="J72" s="162"/>
      <c r="K72" s="55" t="str">
        <f t="shared" si="6"/>
        <v/>
      </c>
      <c r="M72" s="52"/>
      <c r="N72" s="52"/>
    </row>
    <row r="73" spans="2:14" s="42" customFormat="1" ht="21.75" hidden="1" customHeight="1" x14ac:dyDescent="0.2">
      <c r="B73" s="50" t="str">
        <f>IF(Calculations!BC42=TRUE,Calculations!BA42 &amp; " is " &amp; Calculations!BB42 &amp; "'s","")</f>
        <v/>
      </c>
      <c r="E73" s="29"/>
      <c r="F73" s="32"/>
      <c r="G73" s="33"/>
      <c r="H73" s="33"/>
      <c r="I73" s="155"/>
      <c r="J73" s="162"/>
      <c r="K73" s="55" t="str">
        <f t="shared" si="6"/>
        <v/>
      </c>
      <c r="M73" s="52"/>
      <c r="N73" s="52"/>
    </row>
    <row r="74" spans="2:14" s="42" customFormat="1" ht="21.75" hidden="1" customHeight="1" x14ac:dyDescent="0.2">
      <c r="B74" s="50" t="str">
        <f>IF(Calculations!BC43=TRUE,Calculations!BA43 &amp; " is " &amp; Calculations!BB43 &amp; "'s","")</f>
        <v/>
      </c>
      <c r="E74" s="29"/>
      <c r="F74" s="32"/>
      <c r="G74" s="33"/>
      <c r="H74" s="33"/>
      <c r="I74" s="155"/>
      <c r="J74" s="162"/>
      <c r="K74" s="55" t="str">
        <f t="shared" si="6"/>
        <v/>
      </c>
      <c r="M74" s="52"/>
      <c r="N74" s="52"/>
    </row>
    <row r="75" spans="2:14" s="42" customFormat="1" ht="101.25" hidden="1" customHeight="1" x14ac:dyDescent="0.2">
      <c r="B75" s="98" t="str">
        <f>IF(COUNTA($E$11:$L$11)&gt;6,"Show","")</f>
        <v/>
      </c>
      <c r="E75" s="51" t="str">
        <f t="shared" ref="E75:J75" si="7">E60</f>
        <v>CHILD UNDER 19:  Natural, Step or Adopted</v>
      </c>
      <c r="F75" s="51" t="str">
        <f t="shared" si="7"/>
        <v>Tax Dependent</v>
      </c>
      <c r="G75" s="51" t="str">
        <f t="shared" si="7"/>
        <v>PARENT: Natural, Step or Adoptive. Child must be under 19 years of age.</v>
      </c>
      <c r="H75" s="51" t="str">
        <f t="shared" si="7"/>
        <v>Spouse</v>
      </c>
      <c r="I75" s="51" t="str">
        <f t="shared" si="7"/>
        <v>SIBLING: Natural, adopted, half or step AND BOTH UNDER 19 and living with.</v>
      </c>
      <c r="J75" s="51" t="str">
        <f t="shared" si="7"/>
        <v>No MAGI Relationship</v>
      </c>
      <c r="M75" s="52"/>
      <c r="N75" s="52"/>
    </row>
    <row r="76" spans="2:14" s="42" customFormat="1" ht="21.75" hidden="1" customHeight="1" x14ac:dyDescent="0.2">
      <c r="B76" s="50" t="str">
        <f>IF(Calculations!BC44=TRUE,Calculations!BA44 &amp; " is " &amp; Calculations!BB44 &amp; "'s","")</f>
        <v/>
      </c>
      <c r="E76" s="156"/>
      <c r="F76" s="32"/>
      <c r="G76" s="33"/>
      <c r="H76" s="33"/>
      <c r="I76" s="32"/>
      <c r="J76" s="162"/>
      <c r="K76" s="55" t="str">
        <f t="shared" ref="K76:K89" si="8">IF(AND(B76&lt;&gt;"",COUNTIF(E76:J76,"y")=0),"Incomplete","")</f>
        <v/>
      </c>
      <c r="M76" s="52"/>
      <c r="N76" s="52"/>
    </row>
    <row r="77" spans="2:14" s="42" customFormat="1" ht="21.75" hidden="1" customHeight="1" x14ac:dyDescent="0.2">
      <c r="B77" s="50" t="str">
        <f>IF(Calculations!BC45=TRUE,Calculations!BA45 &amp; " is " &amp; Calculations!BB45 &amp; "'s","")</f>
        <v/>
      </c>
      <c r="E77" s="156"/>
      <c r="F77" s="155"/>
      <c r="G77" s="33"/>
      <c r="H77" s="33"/>
      <c r="I77" s="32"/>
      <c r="J77" s="162"/>
      <c r="K77" s="55" t="str">
        <f t="shared" si="8"/>
        <v/>
      </c>
      <c r="M77" s="52"/>
      <c r="N77" s="52"/>
    </row>
    <row r="78" spans="2:14" s="42" customFormat="1" ht="21.75" hidden="1" customHeight="1" x14ac:dyDescent="0.2">
      <c r="B78" s="50" t="str">
        <f>IF(Calculations!BC46=TRUE,Calculations!BA46 &amp; " is " &amp; Calculations!BB46 &amp; "'s","")</f>
        <v/>
      </c>
      <c r="E78" s="29"/>
      <c r="F78" s="32"/>
      <c r="G78" s="33"/>
      <c r="H78" s="33"/>
      <c r="I78" s="155"/>
      <c r="J78" s="162"/>
      <c r="K78" s="55" t="str">
        <f t="shared" si="8"/>
        <v/>
      </c>
      <c r="M78" s="52"/>
      <c r="N78" s="52"/>
    </row>
    <row r="79" spans="2:14" s="42" customFormat="1" ht="21.75" hidden="1" customHeight="1" x14ac:dyDescent="0.2">
      <c r="B79" s="50" t="str">
        <f>IF(Calculations!BC47=TRUE,Calculations!BA47 &amp; " is " &amp; Calculations!BB47 &amp; "'s","")</f>
        <v/>
      </c>
      <c r="E79" s="29"/>
      <c r="F79" s="32"/>
      <c r="G79" s="33"/>
      <c r="H79" s="33"/>
      <c r="I79" s="155"/>
      <c r="J79" s="162"/>
      <c r="K79" s="55" t="str">
        <f t="shared" si="8"/>
        <v/>
      </c>
      <c r="M79" s="52"/>
      <c r="N79" s="52"/>
    </row>
    <row r="80" spans="2:14" s="42" customFormat="1" ht="21.75" hidden="1" customHeight="1" x14ac:dyDescent="0.2">
      <c r="B80" s="50" t="str">
        <f>IF(Calculations!BC48=TRUE,Calculations!BA48 &amp; " is " &amp; Calculations!BB48 &amp; "'s","")</f>
        <v/>
      </c>
      <c r="E80" s="29"/>
      <c r="F80" s="32"/>
      <c r="G80" s="33"/>
      <c r="H80" s="33"/>
      <c r="I80" s="155"/>
      <c r="J80" s="162"/>
      <c r="K80" s="55" t="str">
        <f t="shared" si="8"/>
        <v/>
      </c>
      <c r="M80" s="52"/>
      <c r="N80" s="52"/>
    </row>
    <row r="81" spans="1:14" s="42" customFormat="1" ht="21.75" hidden="1" customHeight="1" x14ac:dyDescent="0.2">
      <c r="B81" s="50" t="str">
        <f>IF(Calculations!BC49=TRUE,Calculations!BA49 &amp; " is " &amp; Calculations!BB49 &amp; "'s","")</f>
        <v/>
      </c>
      <c r="E81" s="29"/>
      <c r="F81" s="32"/>
      <c r="G81" s="33"/>
      <c r="H81" s="33"/>
      <c r="I81" s="155"/>
      <c r="J81" s="162"/>
      <c r="K81" s="55" t="str">
        <f t="shared" si="8"/>
        <v/>
      </c>
      <c r="M81" s="52"/>
      <c r="N81" s="52"/>
    </row>
    <row r="82" spans="1:14" s="42" customFormat="1" ht="21.75" hidden="1" customHeight="1" x14ac:dyDescent="0.2">
      <c r="B82" s="50" t="str">
        <f>IF(Calculations!BC50=TRUE,Calculations!BA50 &amp; " is " &amp; Calculations!BB50 &amp; "'s","")</f>
        <v/>
      </c>
      <c r="E82" s="29"/>
      <c r="F82" s="32"/>
      <c r="G82" s="33"/>
      <c r="H82" s="33"/>
      <c r="I82" s="155"/>
      <c r="J82" s="162"/>
      <c r="K82" s="55" t="str">
        <f t="shared" si="8"/>
        <v/>
      </c>
      <c r="M82" s="52"/>
      <c r="N82" s="52"/>
    </row>
    <row r="83" spans="1:14" s="42" customFormat="1" ht="21.75" hidden="1" customHeight="1" x14ac:dyDescent="0.2">
      <c r="B83" s="50" t="str">
        <f>IF(Calculations!BC51=TRUE,Calculations!BA51 &amp; " is " &amp; Calculations!BB51 &amp; "'s","")</f>
        <v/>
      </c>
      <c r="E83" s="156"/>
      <c r="F83" s="32"/>
      <c r="G83" s="33"/>
      <c r="H83" s="33"/>
      <c r="I83" s="33"/>
      <c r="J83" s="162"/>
      <c r="K83" s="55" t="str">
        <f t="shared" si="8"/>
        <v/>
      </c>
      <c r="M83" s="52"/>
      <c r="N83" s="52"/>
    </row>
    <row r="84" spans="1:14" s="42" customFormat="1" ht="21.75" hidden="1" customHeight="1" x14ac:dyDescent="0.2">
      <c r="B84" s="50" t="str">
        <f>IF(Calculations!BC52=TRUE,Calculations!BA52 &amp; " is " &amp; Calculations!BB52 &amp; "'s","")</f>
        <v/>
      </c>
      <c r="E84" s="156"/>
      <c r="F84" s="155"/>
      <c r="G84" s="33"/>
      <c r="H84" s="33"/>
      <c r="I84" s="32"/>
      <c r="J84" s="162"/>
      <c r="K84" s="55" t="str">
        <f t="shared" si="8"/>
        <v/>
      </c>
      <c r="M84" s="52"/>
      <c r="N84" s="52"/>
    </row>
    <row r="85" spans="1:14" s="42" customFormat="1" ht="21.75" hidden="1" customHeight="1" x14ac:dyDescent="0.2">
      <c r="B85" s="50" t="str">
        <f>IF(Calculations!BC53=TRUE,Calculations!BA53 &amp; " is " &amp; Calculations!BB53 &amp; "'s","")</f>
        <v/>
      </c>
      <c r="E85" s="29"/>
      <c r="F85" s="32"/>
      <c r="G85" s="33"/>
      <c r="H85" s="33"/>
      <c r="I85" s="155"/>
      <c r="J85" s="162"/>
      <c r="K85" s="55" t="str">
        <f t="shared" si="8"/>
        <v/>
      </c>
      <c r="M85" s="52"/>
      <c r="N85" s="52"/>
    </row>
    <row r="86" spans="1:14" s="42" customFormat="1" ht="21.75" hidden="1" customHeight="1" x14ac:dyDescent="0.2">
      <c r="B86" s="50" t="str">
        <f>IF(Calculations!BC54=TRUE,Calculations!BA54 &amp; " is " &amp; Calculations!BB54 &amp; "'s","")</f>
        <v/>
      </c>
      <c r="E86" s="29"/>
      <c r="F86" s="32"/>
      <c r="G86" s="33"/>
      <c r="H86" s="33"/>
      <c r="I86" s="155"/>
      <c r="J86" s="162"/>
      <c r="K86" s="55" t="str">
        <f t="shared" si="8"/>
        <v/>
      </c>
      <c r="M86" s="52"/>
      <c r="N86" s="52"/>
    </row>
    <row r="87" spans="1:14" s="42" customFormat="1" ht="21.75" hidden="1" customHeight="1" x14ac:dyDescent="0.2">
      <c r="B87" s="50" t="str">
        <f>IF(Calculations!BC55=TRUE,Calculations!BA55 &amp; " is " &amp; Calculations!BB55 &amp; "'s","")</f>
        <v/>
      </c>
      <c r="E87" s="29"/>
      <c r="F87" s="32"/>
      <c r="G87" s="33"/>
      <c r="H87" s="33"/>
      <c r="I87" s="155"/>
      <c r="J87" s="162"/>
      <c r="K87" s="55" t="str">
        <f t="shared" si="8"/>
        <v/>
      </c>
      <c r="M87" s="52"/>
      <c r="N87" s="52"/>
    </row>
    <row r="88" spans="1:14" s="42" customFormat="1" ht="21.75" hidden="1" customHeight="1" x14ac:dyDescent="0.2">
      <c r="A88" s="60"/>
      <c r="B88" s="50" t="str">
        <f>IF(Calculations!BC56=TRUE,Calculations!BA56 &amp; " is " &amp; Calculations!BB56 &amp; "'s","")</f>
        <v/>
      </c>
      <c r="E88" s="29"/>
      <c r="F88" s="32"/>
      <c r="G88" s="33"/>
      <c r="H88" s="33"/>
      <c r="I88" s="155"/>
      <c r="J88" s="162"/>
      <c r="K88" s="55" t="str">
        <f t="shared" si="8"/>
        <v/>
      </c>
      <c r="M88" s="52"/>
      <c r="N88" s="52"/>
    </row>
    <row r="89" spans="1:14" s="42" customFormat="1" ht="21.75" hidden="1" customHeight="1" x14ac:dyDescent="0.2">
      <c r="A89" s="60"/>
      <c r="B89" s="50" t="str">
        <f>IF(Calculations!BC57=TRUE,Calculations!BA57 &amp; " is " &amp; Calculations!BB57 &amp; "'s","")</f>
        <v/>
      </c>
      <c r="E89" s="62"/>
      <c r="F89" s="63"/>
      <c r="G89" s="99"/>
      <c r="H89" s="99"/>
      <c r="I89" s="160"/>
      <c r="J89" s="163"/>
      <c r="K89" s="55" t="str">
        <f t="shared" si="8"/>
        <v/>
      </c>
      <c r="M89" s="52"/>
      <c r="N89" s="52"/>
    </row>
    <row r="90" spans="1:14" s="42" customFormat="1" ht="21.75" customHeight="1" x14ac:dyDescent="0.2">
      <c r="A90" s="60"/>
      <c r="B90" s="60"/>
      <c r="C90" s="60"/>
      <c r="D90" s="60"/>
      <c r="E90" s="104"/>
      <c r="F90" s="104"/>
      <c r="G90" s="104"/>
      <c r="H90" s="104"/>
      <c r="I90" s="104"/>
      <c r="J90" s="104"/>
      <c r="K90" s="60"/>
      <c r="M90" s="52"/>
      <c r="N90" s="52"/>
    </row>
    <row r="91" spans="1:14" s="42" customFormat="1" ht="21.75" customHeight="1" x14ac:dyDescent="0.2">
      <c r="A91" s="60"/>
      <c r="B91" s="50" t="str">
        <f>IF(Calculations!BC58=TRUE,Calculations!BA58 &amp; " is " &amp; Calculations!BB58 &amp; "'s","")</f>
        <v/>
      </c>
      <c r="C91" s="60"/>
      <c r="D91" s="60"/>
      <c r="E91" s="60"/>
      <c r="F91" s="60"/>
      <c r="G91" s="60"/>
      <c r="H91" s="60"/>
      <c r="I91" s="60"/>
      <c r="J91" s="60"/>
      <c r="K91" s="60"/>
      <c r="M91" s="52"/>
      <c r="N91" s="52"/>
    </row>
    <row r="92" spans="1:14" s="42" customFormat="1" ht="21.75" customHeight="1" x14ac:dyDescent="0.2">
      <c r="A92" s="60"/>
      <c r="B92" s="60"/>
      <c r="C92" s="60"/>
      <c r="D92" s="60"/>
      <c r="E92" s="60"/>
      <c r="F92" s="60"/>
      <c r="G92" s="60"/>
      <c r="H92" s="60"/>
      <c r="I92" s="60"/>
      <c r="J92" s="60"/>
      <c r="K92" s="60"/>
      <c r="M92" s="52"/>
      <c r="N92" s="52"/>
    </row>
    <row r="93" spans="1:14" s="42" customFormat="1" ht="21.75" customHeight="1" x14ac:dyDescent="0.2">
      <c r="A93" s="60"/>
      <c r="B93" s="60"/>
      <c r="C93" s="60"/>
      <c r="D93" s="60"/>
      <c r="E93" s="60"/>
      <c r="F93" s="60"/>
      <c r="G93" s="60"/>
      <c r="H93" s="60"/>
      <c r="I93" s="60"/>
      <c r="J93" s="60"/>
      <c r="K93" s="60"/>
      <c r="M93" s="52"/>
      <c r="N93" s="52"/>
    </row>
    <row r="94" spans="1:14" s="42" customFormat="1" ht="21.75" customHeight="1" x14ac:dyDescent="0.2">
      <c r="A94" s="60"/>
      <c r="B94" s="60"/>
      <c r="C94" s="60"/>
      <c r="D94" s="60"/>
      <c r="E94" s="60"/>
      <c r="F94" s="60"/>
      <c r="G94" s="60"/>
      <c r="H94" s="60"/>
      <c r="I94" s="60"/>
      <c r="J94" s="60"/>
      <c r="K94" s="60"/>
      <c r="M94" s="52"/>
      <c r="N94" s="52"/>
    </row>
    <row r="95" spans="1:14" s="42" customFormat="1" ht="21.75" customHeight="1" x14ac:dyDescent="0.2">
      <c r="A95" s="60"/>
      <c r="B95" s="60"/>
      <c r="C95" s="60"/>
      <c r="D95" s="60"/>
      <c r="E95" s="60"/>
      <c r="F95" s="60"/>
      <c r="G95" s="60"/>
      <c r="H95" s="60"/>
      <c r="I95" s="60"/>
      <c r="J95" s="60"/>
      <c r="K95" s="60"/>
      <c r="M95" s="52"/>
      <c r="N95" s="52"/>
    </row>
    <row r="96" spans="1:14" s="42" customFormat="1" ht="21.75" customHeight="1" x14ac:dyDescent="0.2">
      <c r="A96" s="60"/>
      <c r="B96" s="60"/>
      <c r="C96" s="60"/>
      <c r="D96" s="60"/>
      <c r="E96" s="60"/>
      <c r="F96" s="60"/>
      <c r="G96" s="60"/>
      <c r="H96" s="60"/>
      <c r="I96" s="60"/>
      <c r="J96" s="60"/>
      <c r="K96" s="60"/>
      <c r="M96" s="52"/>
      <c r="N96" s="52"/>
    </row>
    <row r="97" spans="1:14" s="42" customFormat="1" ht="21.75" customHeight="1" x14ac:dyDescent="0.2">
      <c r="A97" s="60"/>
      <c r="B97" s="60"/>
      <c r="C97" s="60"/>
      <c r="D97" s="60"/>
      <c r="E97" s="60"/>
      <c r="F97" s="60"/>
      <c r="G97" s="60"/>
      <c r="H97" s="60"/>
      <c r="I97" s="60"/>
      <c r="J97" s="60"/>
      <c r="K97" s="60"/>
      <c r="M97" s="52"/>
      <c r="N97" s="52"/>
    </row>
    <row r="98" spans="1:14" s="42" customFormat="1" ht="21.75" customHeight="1" x14ac:dyDescent="0.2">
      <c r="A98" s="60"/>
      <c r="B98" s="60"/>
      <c r="C98" s="60"/>
      <c r="D98" s="60"/>
      <c r="E98" s="60"/>
      <c r="F98" s="60"/>
      <c r="G98" s="60"/>
      <c r="H98" s="60"/>
      <c r="I98" s="60"/>
      <c r="J98" s="60"/>
      <c r="K98" s="60"/>
      <c r="M98" s="52"/>
      <c r="N98" s="52"/>
    </row>
    <row r="99" spans="1:14" s="42" customFormat="1" ht="21.75" customHeight="1" x14ac:dyDescent="0.2">
      <c r="A99" s="60"/>
      <c r="B99" s="60"/>
      <c r="C99" s="60"/>
      <c r="D99" s="60"/>
      <c r="E99" s="60"/>
      <c r="F99" s="60"/>
      <c r="G99" s="60"/>
      <c r="H99" s="60"/>
      <c r="I99" s="60"/>
      <c r="J99" s="60"/>
      <c r="K99" s="60"/>
      <c r="M99" s="52"/>
      <c r="N99" s="52"/>
    </row>
    <row r="100" spans="1:14" s="42" customFormat="1" ht="21.75" customHeight="1" x14ac:dyDescent="0.2">
      <c r="A100" s="60"/>
      <c r="B100" s="60"/>
      <c r="C100" s="60"/>
      <c r="D100" s="60"/>
      <c r="E100" s="60"/>
      <c r="F100" s="60"/>
      <c r="G100" s="60"/>
      <c r="H100" s="60"/>
      <c r="I100" s="60"/>
      <c r="J100" s="60"/>
      <c r="K100" s="60"/>
      <c r="M100" s="52"/>
      <c r="N100" s="52"/>
    </row>
    <row r="101" spans="1:14" s="42" customFormat="1" ht="21.75" customHeight="1" x14ac:dyDescent="0.2">
      <c r="A101" s="60"/>
      <c r="B101" s="60"/>
      <c r="C101" s="60"/>
      <c r="D101" s="60"/>
      <c r="E101" s="60"/>
      <c r="F101" s="60"/>
      <c r="G101" s="60"/>
      <c r="H101" s="60"/>
      <c r="I101" s="60"/>
      <c r="J101" s="60"/>
      <c r="K101" s="60"/>
      <c r="M101" s="52"/>
      <c r="N101" s="52"/>
    </row>
    <row r="102" spans="1:14" s="42" customFormat="1" ht="21.75" customHeight="1" x14ac:dyDescent="0.2">
      <c r="A102" s="60"/>
      <c r="B102" s="60"/>
      <c r="C102" s="60"/>
      <c r="D102" s="60"/>
      <c r="E102" s="60"/>
      <c r="F102" s="60"/>
      <c r="G102" s="60"/>
      <c r="H102" s="60"/>
      <c r="I102" s="60"/>
      <c r="J102" s="60"/>
      <c r="K102" s="60"/>
      <c r="M102" s="52"/>
      <c r="N102" s="52"/>
    </row>
    <row r="103" spans="1:14" s="42" customFormat="1" ht="21.75" customHeight="1" x14ac:dyDescent="0.2">
      <c r="A103" s="60"/>
      <c r="B103" s="60"/>
      <c r="C103" s="60"/>
      <c r="D103" s="60"/>
      <c r="E103" s="60"/>
      <c r="F103" s="60"/>
      <c r="G103" s="60"/>
      <c r="H103" s="60"/>
      <c r="I103" s="60"/>
      <c r="J103" s="60"/>
      <c r="K103" s="60"/>
      <c r="M103" s="52"/>
      <c r="N103" s="52"/>
    </row>
    <row r="104" spans="1:14" s="42" customFormat="1" ht="21.75" customHeight="1" x14ac:dyDescent="0.2">
      <c r="A104" s="60"/>
      <c r="B104" s="60"/>
      <c r="C104" s="60"/>
      <c r="D104" s="60"/>
      <c r="E104" s="60"/>
      <c r="F104" s="60"/>
      <c r="G104" s="60"/>
      <c r="H104" s="60"/>
      <c r="I104" s="60"/>
      <c r="J104" s="60"/>
      <c r="K104" s="60"/>
      <c r="M104" s="52"/>
      <c r="N104" s="52"/>
    </row>
    <row r="105" spans="1:14" s="42" customFormat="1" ht="21.75" customHeight="1" x14ac:dyDescent="0.2">
      <c r="A105" s="60"/>
      <c r="B105" s="60"/>
      <c r="C105" s="60"/>
      <c r="D105" s="60"/>
      <c r="E105" s="60"/>
      <c r="F105" s="60"/>
      <c r="G105" s="60"/>
      <c r="H105" s="60"/>
      <c r="I105" s="60"/>
      <c r="J105" s="60"/>
      <c r="K105" s="60"/>
      <c r="M105" s="52"/>
      <c r="N105" s="52"/>
    </row>
    <row r="106" spans="1:14" s="42" customFormat="1" ht="21.75" customHeight="1" x14ac:dyDescent="0.2">
      <c r="A106" s="60"/>
      <c r="B106" s="60"/>
      <c r="C106" s="60"/>
      <c r="D106" s="60"/>
      <c r="E106" s="60"/>
      <c r="F106" s="60"/>
      <c r="G106" s="60"/>
      <c r="H106" s="60"/>
      <c r="I106" s="60"/>
      <c r="J106" s="60"/>
      <c r="K106" s="60"/>
      <c r="M106" s="52"/>
      <c r="N106" s="52"/>
    </row>
    <row r="107" spans="1:14" s="42" customFormat="1" ht="21.75" customHeight="1" x14ac:dyDescent="0.2">
      <c r="A107" s="60"/>
      <c r="B107" s="60"/>
      <c r="C107" s="60"/>
      <c r="D107" s="60"/>
      <c r="E107" s="60"/>
      <c r="F107" s="60"/>
      <c r="G107" s="60"/>
      <c r="H107" s="60"/>
      <c r="I107" s="60"/>
      <c r="J107" s="60"/>
      <c r="K107" s="60"/>
      <c r="M107" s="52"/>
      <c r="N107" s="52"/>
    </row>
    <row r="108" spans="1:14" s="42" customFormat="1" ht="21.75" customHeight="1" x14ac:dyDescent="0.2">
      <c r="A108" s="60"/>
      <c r="B108" s="60"/>
      <c r="C108" s="60"/>
      <c r="D108" s="60"/>
      <c r="E108" s="60"/>
      <c r="F108" s="60"/>
      <c r="G108" s="60"/>
      <c r="H108" s="60"/>
      <c r="I108" s="60"/>
      <c r="J108" s="60"/>
      <c r="K108" s="60"/>
      <c r="M108" s="52"/>
      <c r="N108" s="52"/>
    </row>
    <row r="109" spans="1:14" s="42" customFormat="1" ht="21.75" customHeight="1" x14ac:dyDescent="0.2">
      <c r="A109" s="60"/>
      <c r="B109" s="60"/>
      <c r="C109" s="60"/>
      <c r="D109" s="60"/>
      <c r="E109" s="60"/>
      <c r="F109" s="60"/>
      <c r="G109" s="60"/>
      <c r="H109" s="60"/>
      <c r="I109" s="60"/>
      <c r="J109" s="60"/>
      <c r="K109" s="60"/>
      <c r="M109" s="52"/>
      <c r="N109" s="52"/>
    </row>
    <row r="110" spans="1:14" s="42" customFormat="1" ht="21.75" customHeight="1" x14ac:dyDescent="0.2">
      <c r="A110" s="60"/>
      <c r="B110" s="60"/>
      <c r="C110" s="60"/>
      <c r="D110" s="60"/>
      <c r="E110" s="60"/>
      <c r="F110" s="60"/>
      <c r="G110" s="60"/>
      <c r="H110" s="60"/>
      <c r="I110" s="60"/>
      <c r="J110" s="60"/>
      <c r="K110" s="60"/>
      <c r="M110" s="52"/>
      <c r="N110" s="52"/>
    </row>
    <row r="111" spans="1:14" s="42" customFormat="1" ht="21.75" customHeight="1" x14ac:dyDescent="0.2">
      <c r="A111" s="60"/>
      <c r="B111" s="60"/>
      <c r="C111" s="60"/>
      <c r="D111" s="60"/>
      <c r="E111" s="60"/>
      <c r="F111" s="60"/>
      <c r="G111" s="60"/>
      <c r="H111" s="60"/>
      <c r="I111" s="60"/>
      <c r="J111" s="60"/>
      <c r="K111" s="60"/>
      <c r="M111" s="52"/>
      <c r="N111" s="52"/>
    </row>
    <row r="112" spans="1:14" s="42" customFormat="1" ht="21.75" customHeight="1" x14ac:dyDescent="0.2">
      <c r="A112" s="60"/>
      <c r="B112" s="60"/>
      <c r="C112" s="60"/>
      <c r="D112" s="60"/>
      <c r="E112" s="60"/>
      <c r="F112" s="60"/>
      <c r="G112" s="60"/>
      <c r="H112" s="60"/>
      <c r="I112" s="60"/>
      <c r="J112" s="60"/>
      <c r="K112" s="60"/>
      <c r="M112" s="52"/>
      <c r="N112" s="52"/>
    </row>
    <row r="113" spans="1:14" s="42" customFormat="1" ht="21.75" customHeight="1" x14ac:dyDescent="0.2">
      <c r="A113" s="60"/>
      <c r="B113" s="60"/>
      <c r="C113" s="60"/>
      <c r="D113" s="60"/>
      <c r="E113" s="60"/>
      <c r="F113" s="60"/>
      <c r="G113" s="60"/>
      <c r="H113" s="60"/>
      <c r="I113" s="60"/>
      <c r="J113" s="60"/>
      <c r="K113" s="60"/>
      <c r="M113" s="52"/>
      <c r="N113" s="52"/>
    </row>
    <row r="114" spans="1:14" s="42" customFormat="1" ht="21.75" customHeight="1" x14ac:dyDescent="0.2">
      <c r="A114" s="60"/>
      <c r="B114" s="60"/>
      <c r="C114" s="60"/>
      <c r="D114" s="60"/>
      <c r="E114" s="60"/>
      <c r="F114" s="60"/>
      <c r="G114" s="60"/>
      <c r="H114" s="60"/>
      <c r="I114" s="60"/>
      <c r="J114" s="60"/>
      <c r="K114" s="60"/>
      <c r="M114" s="52"/>
      <c r="N114" s="52"/>
    </row>
    <row r="115" spans="1:14" s="42" customFormat="1" ht="21.75" customHeight="1" x14ac:dyDescent="0.2">
      <c r="A115" s="60"/>
      <c r="B115" s="60"/>
      <c r="C115" s="60"/>
      <c r="D115" s="60"/>
      <c r="E115" s="60"/>
      <c r="F115" s="60"/>
      <c r="G115" s="60"/>
      <c r="H115" s="60"/>
      <c r="I115" s="60"/>
      <c r="J115" s="60"/>
      <c r="K115" s="60"/>
      <c r="M115" s="52"/>
      <c r="N115" s="52"/>
    </row>
    <row r="116" spans="1:14" s="42" customFormat="1" ht="21.75" customHeight="1" x14ac:dyDescent="0.2">
      <c r="A116" s="60"/>
      <c r="B116" s="60"/>
      <c r="C116" s="60"/>
      <c r="D116" s="60"/>
      <c r="E116" s="60"/>
      <c r="F116" s="60"/>
      <c r="G116" s="60"/>
      <c r="H116" s="60"/>
      <c r="I116" s="60"/>
      <c r="J116" s="60"/>
      <c r="K116" s="60"/>
      <c r="M116" s="52"/>
      <c r="N116" s="52"/>
    </row>
    <row r="117" spans="1:14" s="42" customFormat="1" ht="21.75" customHeight="1" x14ac:dyDescent="0.2">
      <c r="A117" s="60"/>
      <c r="B117" s="60"/>
      <c r="C117" s="60"/>
      <c r="D117" s="60"/>
      <c r="E117" s="60"/>
      <c r="F117" s="60"/>
      <c r="G117" s="60"/>
      <c r="H117" s="60"/>
      <c r="I117" s="60"/>
      <c r="J117" s="60"/>
      <c r="K117" s="60"/>
      <c r="M117" s="52"/>
      <c r="N117" s="52"/>
    </row>
    <row r="118" spans="1:14" s="42" customFormat="1" ht="21.75" customHeight="1" x14ac:dyDescent="0.2">
      <c r="A118" s="60"/>
      <c r="B118" s="60"/>
      <c r="C118" s="60"/>
      <c r="D118" s="60"/>
      <c r="E118" s="60"/>
      <c r="F118" s="60"/>
      <c r="G118" s="60"/>
      <c r="H118" s="60"/>
      <c r="I118" s="60"/>
      <c r="J118" s="60"/>
      <c r="K118" s="60"/>
      <c r="M118" s="52"/>
      <c r="N118" s="52"/>
    </row>
    <row r="119" spans="1:14" s="42" customFormat="1" ht="21.75" customHeight="1" x14ac:dyDescent="0.2">
      <c r="A119" s="60"/>
      <c r="B119" s="60"/>
      <c r="C119" s="60"/>
      <c r="D119" s="60"/>
      <c r="E119" s="60"/>
      <c r="F119" s="60"/>
      <c r="G119" s="60"/>
      <c r="H119" s="60"/>
      <c r="I119" s="60"/>
      <c r="J119" s="60"/>
      <c r="K119" s="60"/>
      <c r="M119" s="52"/>
      <c r="N119" s="52"/>
    </row>
    <row r="120" spans="1:14" s="42" customFormat="1" ht="21.75" customHeight="1" x14ac:dyDescent="0.2">
      <c r="A120" s="60"/>
      <c r="B120" s="60"/>
      <c r="C120" s="60"/>
      <c r="D120" s="60"/>
      <c r="E120" s="60"/>
      <c r="F120" s="60"/>
      <c r="G120" s="60"/>
      <c r="H120" s="60"/>
      <c r="I120" s="60"/>
      <c r="J120" s="60"/>
      <c r="K120" s="60"/>
      <c r="M120" s="52"/>
      <c r="N120" s="52"/>
    </row>
    <row r="121" spans="1:14" s="42" customFormat="1" ht="21.75" customHeight="1" x14ac:dyDescent="0.2">
      <c r="A121" s="60"/>
      <c r="B121" s="60"/>
      <c r="C121" s="60"/>
      <c r="D121" s="60"/>
      <c r="E121" s="60"/>
      <c r="F121" s="60"/>
      <c r="G121" s="60"/>
      <c r="H121" s="60"/>
      <c r="I121" s="60"/>
      <c r="J121" s="60"/>
      <c r="K121" s="60"/>
      <c r="M121" s="52"/>
      <c r="N121" s="52"/>
    </row>
    <row r="122" spans="1:14" s="42" customFormat="1" ht="21.75" customHeight="1" x14ac:dyDescent="0.2">
      <c r="E122" s="61"/>
      <c r="F122" s="61"/>
      <c r="G122" s="61"/>
      <c r="H122" s="61"/>
      <c r="I122" s="61"/>
      <c r="J122" s="61"/>
      <c r="K122" s="52"/>
      <c r="L122" s="52"/>
      <c r="M122" s="52"/>
      <c r="N122" s="52"/>
    </row>
  </sheetData>
  <sheetProtection algorithmName="SHA-512" hashValue="oPTH6U3jry0IXw3Pgb8ooGTLLj5Ome8vKSL0u0fOH18HQmYMjvRmpOkxtdVdera2UUB09xHBUMhiLDLM71hvYA==" saltValue="qmPH8WGU42f9LzLTo+FxOw==" spinCount="100000" sheet="1" objects="1" scenarios="1" selectLockedCells="1"/>
  <dataConsolidate/>
  <phoneticPr fontId="0" type="noConversion"/>
  <dataValidations count="4">
    <dataValidation type="list" allowBlank="1" showInputMessage="1" showErrorMessage="1" errorTitle="Invalid Entry" error="This cell can only contain the value 'y' or be left blank._x000a__x000a_Please press cancel and try again." sqref="E46:J59 E31:J44 E61:J74 E76:J89">
      <formula1>"y"</formula1>
    </dataValidation>
    <dataValidation type="list" allowBlank="1" showInputMessage="1" showErrorMessage="1" errorTitle="Invalid Entry" error="You must select an option from the list._x000a__x000a_Please select Cancel and try again." sqref="E12:L12">
      <formula1>aCoverableGroups</formula1>
    </dataValidation>
    <dataValidation type="list" allowBlank="1" showInputMessage="1" showErrorMessage="1" sqref="E18:L22">
      <formula1>aYesNo</formula1>
    </dataValidation>
    <dataValidation allowBlank="1" showInputMessage="1" showErrorMessage="1" sqref="N12"/>
  </dataValidations>
  <pageMargins left="0.25" right="0.25" top="0.25" bottom="0.25" header="0.5" footer="0.5"/>
  <pageSetup scale="79" fitToHeight="0" orientation="landscape" r:id="rId1"/>
  <headerFooter alignWithMargins="0"/>
  <rowBreaks count="4" manualBreakCount="4">
    <brk id="26" max="12" man="1"/>
    <brk id="44" max="12" man="1"/>
    <brk id="59" max="12" man="1"/>
    <brk id="74"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2053" r:id="rId4" name="Button 5">
              <controlPr defaultSize="0" print="0" autoFill="0" autoPict="0" macro="[0]!Sheet2.clearGray">
                <anchor moveWithCells="1">
                  <from>
                    <xdr:col>4</xdr:col>
                    <xdr:colOff>590550</xdr:colOff>
                    <xdr:row>3</xdr:row>
                    <xdr:rowOff>152400</xdr:rowOff>
                  </from>
                  <to>
                    <xdr:col>5</xdr:col>
                    <xdr:colOff>152400</xdr:colOff>
                    <xdr:row>5</xdr:row>
                    <xdr:rowOff>38100</xdr:rowOff>
                  </to>
                </anchor>
              </controlPr>
            </control>
          </mc:Choice>
        </mc:AlternateContent>
        <mc:AlternateContent xmlns:mc="http://schemas.openxmlformats.org/markup-compatibility/2006">
          <mc:Choice Requires="x14">
            <control shapeId="2074" r:id="rId5" name="Button 26">
              <controlPr defaultSize="0" print="0" autoFill="0" autoPict="0" macro="[0]!Sheet2.hideBlankRows">
                <anchor moveWithCells="1">
                  <from>
                    <xdr:col>4</xdr:col>
                    <xdr:colOff>161925</xdr:colOff>
                    <xdr:row>28</xdr:row>
                    <xdr:rowOff>28575</xdr:rowOff>
                  </from>
                  <to>
                    <xdr:col>4</xdr:col>
                    <xdr:colOff>723900</xdr:colOff>
                    <xdr:row>28</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V39"/>
  <sheetViews>
    <sheetView showGridLines="0" topLeftCell="A25" zoomScaleNormal="100" workbookViewId="0">
      <pane xSplit="2" topLeftCell="C1" activePane="topRight" state="frozenSplit"/>
      <selection activeCell="M15" sqref="M15"/>
      <selection pane="topRight" activeCell="B7" sqref="B7"/>
    </sheetView>
  </sheetViews>
  <sheetFormatPr defaultColWidth="9.28515625" defaultRowHeight="12.75" x14ac:dyDescent="0.2"/>
  <cols>
    <col min="1" max="1" width="4.28515625" style="18" customWidth="1"/>
    <col min="2" max="2" width="18.7109375" style="18" customWidth="1"/>
    <col min="3" max="3" width="20.42578125" style="17" customWidth="1"/>
    <col min="4" max="4" width="15" style="18" customWidth="1"/>
    <col min="5" max="6" width="12.7109375" style="18" customWidth="1"/>
    <col min="7" max="8" width="14.28515625" style="18" customWidth="1"/>
    <col min="9" max="9" width="12.7109375" style="18" customWidth="1"/>
    <col min="10" max="10" width="18.5703125" style="17" customWidth="1"/>
    <col min="11" max="11" width="11.42578125" style="18" customWidth="1"/>
    <col min="12" max="13" width="14.28515625" style="18" customWidth="1"/>
    <col min="14" max="20" width="14.28515625" style="17" customWidth="1"/>
    <col min="21" max="21" width="11.42578125" style="64" customWidth="1"/>
    <col min="22" max="22" width="14.28515625" style="17" customWidth="1"/>
    <col min="23" max="29" width="14.28515625" style="18" customWidth="1"/>
    <col min="30" max="30" width="12.7109375" style="18" customWidth="1"/>
    <col min="31" max="31" width="12" style="18" customWidth="1"/>
    <col min="32" max="32" width="15.28515625" style="18" customWidth="1"/>
    <col min="33" max="33" width="14" style="18" customWidth="1"/>
    <col min="34" max="34" width="13.42578125" style="18" customWidth="1"/>
    <col min="35" max="35" width="23.5703125" style="18" customWidth="1"/>
    <col min="36" max="36" width="14.7109375" style="18" customWidth="1"/>
    <col min="37" max="38" width="13.28515625" style="18" customWidth="1"/>
    <col min="39" max="16384" width="9.28515625" style="18"/>
  </cols>
  <sheetData>
    <row r="1" spans="2:20" ht="22.5" customHeight="1" x14ac:dyDescent="0.2"/>
    <row r="2" spans="2:20" ht="15.75" x14ac:dyDescent="0.2">
      <c r="B2" s="40" t="s">
        <v>81</v>
      </c>
    </row>
    <row r="3" spans="2:20" ht="13.5" customHeight="1" x14ac:dyDescent="0.2"/>
    <row r="4" spans="2:20" ht="13.5" customHeight="1" x14ac:dyDescent="0.2">
      <c r="C4" s="40" t="s">
        <v>83</v>
      </c>
    </row>
    <row r="5" spans="2:20" ht="15.75" customHeight="1" x14ac:dyDescent="0.2">
      <c r="C5" s="18"/>
      <c r="T5" s="20"/>
    </row>
    <row r="6" spans="2:20" ht="45.75" customHeight="1" x14ac:dyDescent="0.2">
      <c r="B6" s="123"/>
      <c r="C6" s="124" t="s">
        <v>43</v>
      </c>
      <c r="D6" s="124" t="str">
        <f>+IF(Calculations!B36="","",Calculations!B36)</f>
        <v>MAGI HH Size</v>
      </c>
      <c r="E6" s="125" t="str">
        <f t="shared" ref="E6:E14" si="0">O31</f>
        <v>Pass/Fail or No Coverage</v>
      </c>
      <c r="P6" s="105" t="str">
        <f t="shared" ref="P6:P14" si="1">S31</f>
        <v>Unused</v>
      </c>
      <c r="T6" s="20"/>
    </row>
    <row r="7" spans="2:20" ht="27" customHeight="1" x14ac:dyDescent="0.2">
      <c r="B7" s="126" t="str">
        <f>+IF(Calculations!A37="","",Calculations!A37)</f>
        <v/>
      </c>
      <c r="C7" s="112" t="str">
        <f>+IF(B7="","",+'Client Info'!E12)</f>
        <v/>
      </c>
      <c r="D7" s="70" t="str">
        <f>+IF(Calculations!B37="","",Calculations!B37)</f>
        <v/>
      </c>
      <c r="E7" s="86" t="str">
        <f t="shared" si="0"/>
        <v/>
      </c>
      <c r="P7" s="86" t="str">
        <f t="shared" si="1"/>
        <v/>
      </c>
      <c r="T7" s="20"/>
    </row>
    <row r="8" spans="2:20" ht="27" customHeight="1" x14ac:dyDescent="0.2">
      <c r="B8" s="126" t="str">
        <f>+IF(Calculations!A38="","",Calculations!A38)</f>
        <v/>
      </c>
      <c r="C8" s="113" t="str">
        <f>+IF(B8="","",+'Client Info'!F12)</f>
        <v/>
      </c>
      <c r="D8" s="73" t="str">
        <f>+IF(Calculations!B38="","",Calculations!B38)</f>
        <v/>
      </c>
      <c r="E8" s="87" t="str">
        <f t="shared" si="0"/>
        <v/>
      </c>
      <c r="P8" s="87" t="str">
        <f t="shared" si="1"/>
        <v/>
      </c>
      <c r="T8" s="20"/>
    </row>
    <row r="9" spans="2:20" ht="27" customHeight="1" x14ac:dyDescent="0.2">
      <c r="B9" s="126" t="str">
        <f>+IF(Calculations!A39="","",Calculations!A39)</f>
        <v/>
      </c>
      <c r="C9" s="113" t="str">
        <f>+IF(B9="","",+'Client Info'!G12)</f>
        <v/>
      </c>
      <c r="D9" s="73" t="str">
        <f>+IF(Calculations!B39="","",Calculations!B39)</f>
        <v/>
      </c>
      <c r="E9" s="87" t="str">
        <f t="shared" si="0"/>
        <v/>
      </c>
      <c r="P9" s="87" t="str">
        <f t="shared" si="1"/>
        <v/>
      </c>
      <c r="T9" s="20"/>
    </row>
    <row r="10" spans="2:20" ht="27" customHeight="1" x14ac:dyDescent="0.2">
      <c r="B10" s="126" t="str">
        <f>+IF(Calculations!A40="","",Calculations!A40)</f>
        <v/>
      </c>
      <c r="C10" s="113" t="str">
        <f>+IF(B10="","",+'Client Info'!H12)</f>
        <v/>
      </c>
      <c r="D10" s="73" t="str">
        <f>+IF(Calculations!B40="","",Calculations!B40)</f>
        <v/>
      </c>
      <c r="E10" s="87" t="str">
        <f t="shared" si="0"/>
        <v/>
      </c>
      <c r="P10" s="87" t="str">
        <f t="shared" si="1"/>
        <v/>
      </c>
      <c r="T10" s="20"/>
    </row>
    <row r="11" spans="2:20" ht="27" customHeight="1" x14ac:dyDescent="0.2">
      <c r="B11" s="126" t="str">
        <f>+IF(Calculations!A41="","",Calculations!A41)</f>
        <v/>
      </c>
      <c r="C11" s="113" t="str">
        <f>+IF(B11="","",+'Client Info'!I12)</f>
        <v/>
      </c>
      <c r="D11" s="73" t="str">
        <f>+IF(Calculations!B41="","",Calculations!B41)</f>
        <v/>
      </c>
      <c r="E11" s="87" t="str">
        <f t="shared" si="0"/>
        <v/>
      </c>
      <c r="P11" s="87" t="str">
        <f t="shared" si="1"/>
        <v/>
      </c>
      <c r="T11" s="20"/>
    </row>
    <row r="12" spans="2:20" ht="27" customHeight="1" x14ac:dyDescent="0.2">
      <c r="B12" s="126" t="str">
        <f>+IF(Calculations!A42="","",Calculations!A42)</f>
        <v/>
      </c>
      <c r="C12" s="113" t="str">
        <f>+IF(B12="","",+'Client Info'!J12)</f>
        <v/>
      </c>
      <c r="D12" s="73" t="str">
        <f>+IF(Calculations!B42="","",Calculations!B42)</f>
        <v/>
      </c>
      <c r="E12" s="87" t="str">
        <f t="shared" si="0"/>
        <v/>
      </c>
      <c r="P12" s="87" t="str">
        <f t="shared" si="1"/>
        <v/>
      </c>
      <c r="T12" s="20"/>
    </row>
    <row r="13" spans="2:20" ht="27" customHeight="1" x14ac:dyDescent="0.2">
      <c r="B13" s="126" t="str">
        <f>+IF(Calculations!A43="","",Calculations!A43)</f>
        <v/>
      </c>
      <c r="C13" s="113" t="str">
        <f>+IF(B13="","",+'Client Info'!K12)</f>
        <v/>
      </c>
      <c r="D13" s="73" t="str">
        <f>+IF(Calculations!B43="","",Calculations!B43)</f>
        <v/>
      </c>
      <c r="E13" s="87" t="str">
        <f t="shared" si="0"/>
        <v/>
      </c>
      <c r="P13" s="87" t="str">
        <f t="shared" si="1"/>
        <v/>
      </c>
      <c r="T13" s="20"/>
    </row>
    <row r="14" spans="2:20" ht="27" customHeight="1" x14ac:dyDescent="0.2">
      <c r="B14" s="127" t="str">
        <f>+IF(Calculations!A44="","",Calculations!A44)</f>
        <v/>
      </c>
      <c r="C14" s="114" t="str">
        <f>+IF(B14="","",+'Client Info'!L12)</f>
        <v/>
      </c>
      <c r="D14" s="76" t="str">
        <f>+IF(Calculations!B44="","",Calculations!B44)</f>
        <v/>
      </c>
      <c r="E14" s="88" t="str">
        <f t="shared" si="0"/>
        <v/>
      </c>
      <c r="P14" s="88" t="str">
        <f t="shared" si="1"/>
        <v/>
      </c>
      <c r="T14" s="20"/>
    </row>
    <row r="15" spans="2:20" x14ac:dyDescent="0.2">
      <c r="B15"/>
      <c r="D15" s="65"/>
      <c r="E15" s="65"/>
      <c r="F15" s="65"/>
      <c r="G15" s="65"/>
      <c r="H15" s="65"/>
      <c r="S15" s="20"/>
      <c r="T15" s="20"/>
    </row>
    <row r="16" spans="2:20" x14ac:dyDescent="0.2">
      <c r="B16"/>
      <c r="D16" s="65"/>
      <c r="E16" s="65"/>
      <c r="F16" s="65"/>
      <c r="G16" s="65"/>
      <c r="H16" s="65"/>
      <c r="S16" s="20"/>
      <c r="T16" s="20"/>
    </row>
    <row r="17" spans="2:22" ht="15.75" x14ac:dyDescent="0.2">
      <c r="C17" s="40" t="s">
        <v>85</v>
      </c>
      <c r="G17" s="17"/>
      <c r="H17" s="17"/>
      <c r="I17" s="17"/>
      <c r="K17" s="17"/>
      <c r="L17" s="17"/>
    </row>
    <row r="18" spans="2:22" ht="12.75" customHeight="1" x14ac:dyDescent="0.2">
      <c r="C18" s="20"/>
      <c r="D18" s="20"/>
      <c r="E18" s="184"/>
      <c r="F18" s="183"/>
      <c r="G18" s="183"/>
      <c r="H18" s="184" t="s">
        <v>42</v>
      </c>
      <c r="I18" s="183"/>
      <c r="J18" s="183"/>
      <c r="K18" s="183"/>
      <c r="L18" s="183"/>
    </row>
    <row r="19" spans="2:22" x14ac:dyDescent="0.2">
      <c r="B19" s="123"/>
      <c r="C19" s="124" t="str">
        <f t="shared" ref="C19:D27" si="2">C6</f>
        <v>Coverable Group</v>
      </c>
      <c r="D19" s="124" t="str">
        <f t="shared" si="2"/>
        <v>MAGI HH Size</v>
      </c>
      <c r="E19" s="124" t="str">
        <f>+IF(Calculations!C36="","",Calculations!C36)</f>
        <v/>
      </c>
      <c r="F19" s="124" t="str">
        <f>+IF(Calculations!D36="","",Calculations!D36)</f>
        <v/>
      </c>
      <c r="G19" s="124" t="str">
        <f>+IF(Calculations!E36="","",Calculations!E36)</f>
        <v/>
      </c>
      <c r="H19" s="124" t="str">
        <f>+IF(Calculations!F36="","",Calculations!F36)</f>
        <v/>
      </c>
      <c r="I19" s="124" t="str">
        <f>+IF(Calculations!G36="","",Calculations!G36)</f>
        <v/>
      </c>
      <c r="J19" s="124" t="str">
        <f>+IF(Calculations!H36="","",Calculations!H36)</f>
        <v/>
      </c>
      <c r="K19" s="124" t="str">
        <f>+IF(Calculations!I36="","",Calculations!I36)</f>
        <v/>
      </c>
      <c r="L19" s="125" t="str">
        <f>+IF(Calculations!J36="","",Calculations!J36)</f>
        <v/>
      </c>
    </row>
    <row r="20" spans="2:22" x14ac:dyDescent="0.2">
      <c r="B20" s="126" t="str">
        <f t="shared" ref="B20:B27" si="3">B7</f>
        <v/>
      </c>
      <c r="C20" s="112" t="str">
        <f t="shared" si="2"/>
        <v/>
      </c>
      <c r="D20" s="68" t="str">
        <f t="shared" si="2"/>
        <v/>
      </c>
      <c r="E20" s="69" t="str">
        <f>+IF(ISERROR(Calculations!C37),"",Calculations!C37)</f>
        <v/>
      </c>
      <c r="F20" s="70" t="str">
        <f>+IF(ISERROR(Calculations!D37),"",Calculations!D37)</f>
        <v/>
      </c>
      <c r="G20" s="70" t="str">
        <f>+IF(ISERROR(Calculations!E37),"",Calculations!E37)</f>
        <v/>
      </c>
      <c r="H20" s="70" t="str">
        <f>+IF(ISERROR(Calculations!F37),"",Calculations!F37)</f>
        <v/>
      </c>
      <c r="I20" s="70" t="str">
        <f>+IF(ISERROR(Calculations!G37),"",Calculations!G37)</f>
        <v/>
      </c>
      <c r="J20" s="70" t="str">
        <f>+IF(ISERROR(Calculations!H37),"",Calculations!H37)</f>
        <v/>
      </c>
      <c r="K20" s="70" t="str">
        <f>+IF(ISERROR(Calculations!I37),"",Calculations!I37)</f>
        <v/>
      </c>
      <c r="L20" s="68" t="str">
        <f>+IF(ISERROR(Calculations!J37),"",Calculations!J37)</f>
        <v/>
      </c>
    </row>
    <row r="21" spans="2:22" ht="63.75" customHeight="1" x14ac:dyDescent="0.2">
      <c r="B21" s="126" t="str">
        <f t="shared" si="3"/>
        <v/>
      </c>
      <c r="C21" s="113" t="str">
        <f t="shared" si="2"/>
        <v/>
      </c>
      <c r="D21" s="71" t="str">
        <f t="shared" si="2"/>
        <v/>
      </c>
      <c r="E21" s="72" t="str">
        <f>+IF(ISERROR(Calculations!C38),"",Calculations!C38)</f>
        <v/>
      </c>
      <c r="F21" s="73" t="str">
        <f>+IF(ISERROR(Calculations!D38),"",Calculations!D38)</f>
        <v/>
      </c>
      <c r="G21" s="73" t="str">
        <f>+IF(ISERROR(Calculations!E38),"",Calculations!E38)</f>
        <v/>
      </c>
      <c r="H21" s="73" t="str">
        <f>+IF(ISERROR(Calculations!F38),"",Calculations!F38)</f>
        <v/>
      </c>
      <c r="I21" s="73" t="str">
        <f>+IF(ISERROR(Calculations!G38),"",Calculations!G38)</f>
        <v/>
      </c>
      <c r="J21" s="73" t="str">
        <f>+IF(ISERROR(Calculations!H38),"",Calculations!H38)</f>
        <v/>
      </c>
      <c r="K21" s="73" t="str">
        <f>+IF(ISERROR(Calculations!I38),"",Calculations!I38)</f>
        <v/>
      </c>
      <c r="L21" s="71" t="str">
        <f>+IF(ISERROR(Calculations!J38),"",Calculations!J38)</f>
        <v/>
      </c>
    </row>
    <row r="22" spans="2:22" ht="32.25" customHeight="1" x14ac:dyDescent="0.2">
      <c r="B22" s="126" t="str">
        <f t="shared" si="3"/>
        <v/>
      </c>
      <c r="C22" s="113" t="str">
        <f t="shared" si="2"/>
        <v/>
      </c>
      <c r="D22" s="71" t="str">
        <f t="shared" si="2"/>
        <v/>
      </c>
      <c r="E22" s="72" t="str">
        <f>+IF(ISERROR(Calculations!C39),"",Calculations!C39)</f>
        <v/>
      </c>
      <c r="F22" s="73" t="str">
        <f>+IF(ISERROR(Calculations!D39),"",Calculations!D39)</f>
        <v/>
      </c>
      <c r="G22" s="73" t="str">
        <f>+IF(ISERROR(Calculations!E39),"",Calculations!E39)</f>
        <v/>
      </c>
      <c r="H22" s="73" t="str">
        <f>+IF(ISERROR(Calculations!F39),"",Calculations!F39)</f>
        <v/>
      </c>
      <c r="I22" s="73" t="str">
        <f>+IF(ISERROR(Calculations!G39),"",Calculations!G39)</f>
        <v/>
      </c>
      <c r="J22" s="73" t="str">
        <f>+IF(ISERROR(Calculations!H39),"",Calculations!H39)</f>
        <v/>
      </c>
      <c r="K22" s="73" t="str">
        <f>+IF(ISERROR(Calculations!I39),"",Calculations!I39)</f>
        <v/>
      </c>
      <c r="L22" s="71" t="str">
        <f>+IF(ISERROR(Calculations!J39),"",Calculations!J39)</f>
        <v/>
      </c>
    </row>
    <row r="23" spans="2:22" ht="32.25" customHeight="1" x14ac:dyDescent="0.2">
      <c r="B23" s="126" t="str">
        <f t="shared" si="3"/>
        <v/>
      </c>
      <c r="C23" s="113" t="str">
        <f t="shared" si="2"/>
        <v/>
      </c>
      <c r="D23" s="71" t="str">
        <f t="shared" si="2"/>
        <v/>
      </c>
      <c r="E23" s="72" t="str">
        <f>+IF(ISERROR(Calculations!C40),"",Calculations!C40)</f>
        <v/>
      </c>
      <c r="F23" s="73" t="str">
        <f>+IF(ISERROR(Calculations!D40),"",Calculations!D40)</f>
        <v/>
      </c>
      <c r="G23" s="73" t="str">
        <f>+IF(ISERROR(Calculations!E40),"",Calculations!E40)</f>
        <v/>
      </c>
      <c r="H23" s="73" t="str">
        <f>+IF(ISERROR(Calculations!F40),"",Calculations!F40)</f>
        <v/>
      </c>
      <c r="I23" s="73" t="str">
        <f>+IF(ISERROR(Calculations!G40),"",Calculations!G40)</f>
        <v/>
      </c>
      <c r="J23" s="73" t="str">
        <f>+IF(ISERROR(Calculations!H40),"",Calculations!H40)</f>
        <v/>
      </c>
      <c r="K23" s="73" t="str">
        <f>+IF(ISERROR(Calculations!I40),"",Calculations!I40)</f>
        <v/>
      </c>
      <c r="L23" s="71" t="str">
        <f>+IF(ISERROR(Calculations!J40),"",Calculations!J40)</f>
        <v/>
      </c>
    </row>
    <row r="24" spans="2:22" ht="32.25" customHeight="1" x14ac:dyDescent="0.2">
      <c r="B24" s="126" t="str">
        <f t="shared" si="3"/>
        <v/>
      </c>
      <c r="C24" s="113" t="str">
        <f t="shared" si="2"/>
        <v/>
      </c>
      <c r="D24" s="71" t="str">
        <f t="shared" si="2"/>
        <v/>
      </c>
      <c r="E24" s="72" t="str">
        <f>+IF(ISERROR(Calculations!C41),"",Calculations!C41)</f>
        <v/>
      </c>
      <c r="F24" s="73" t="str">
        <f>+IF(ISERROR(Calculations!D41),"",Calculations!D41)</f>
        <v/>
      </c>
      <c r="G24" s="73" t="str">
        <f>+IF(ISERROR(Calculations!E41),"",Calculations!E41)</f>
        <v/>
      </c>
      <c r="H24" s="73" t="str">
        <f>+IF(ISERROR(Calculations!F41),"",Calculations!F41)</f>
        <v/>
      </c>
      <c r="I24" s="73" t="str">
        <f>+IF(ISERROR(Calculations!G41),"",Calculations!G41)</f>
        <v/>
      </c>
      <c r="J24" s="73" t="str">
        <f>+IF(ISERROR(Calculations!H41),"",Calculations!H41)</f>
        <v/>
      </c>
      <c r="K24" s="73" t="str">
        <f>+IF(ISERROR(Calculations!I41),"",Calculations!I41)</f>
        <v/>
      </c>
      <c r="L24" s="71" t="str">
        <f>+IF(ISERROR(Calculations!J41),"",Calculations!J41)</f>
        <v/>
      </c>
    </row>
    <row r="25" spans="2:22" ht="32.25" customHeight="1" x14ac:dyDescent="0.2">
      <c r="B25" s="126" t="str">
        <f t="shared" si="3"/>
        <v/>
      </c>
      <c r="C25" s="113" t="str">
        <f t="shared" si="2"/>
        <v/>
      </c>
      <c r="D25" s="71" t="str">
        <f t="shared" si="2"/>
        <v/>
      </c>
      <c r="E25" s="72" t="str">
        <f>+IF(ISERROR(Calculations!C42),"",Calculations!C42)</f>
        <v/>
      </c>
      <c r="F25" s="73" t="str">
        <f>+IF(ISERROR(Calculations!D42),"",Calculations!D42)</f>
        <v/>
      </c>
      <c r="G25" s="73" t="str">
        <f>+IF(ISERROR(Calculations!E42),"",Calculations!E42)</f>
        <v/>
      </c>
      <c r="H25" s="73" t="str">
        <f>+IF(ISERROR(Calculations!F42),"",Calculations!F42)</f>
        <v/>
      </c>
      <c r="I25" s="73" t="str">
        <f>+IF(ISERROR(Calculations!G42),"",Calculations!G42)</f>
        <v/>
      </c>
      <c r="J25" s="73" t="str">
        <f>+IF(ISERROR(Calculations!H42),"",Calculations!H42)</f>
        <v/>
      </c>
      <c r="K25" s="73" t="str">
        <f>+IF(ISERROR(Calculations!I42),"",Calculations!I42)</f>
        <v/>
      </c>
      <c r="L25" s="71" t="str">
        <f>+IF(ISERROR(Calculations!J42),"",Calculations!J42)</f>
        <v/>
      </c>
    </row>
    <row r="26" spans="2:22" ht="32.25" customHeight="1" x14ac:dyDescent="0.2">
      <c r="B26" s="126" t="str">
        <f t="shared" si="3"/>
        <v/>
      </c>
      <c r="C26" s="113" t="str">
        <f t="shared" si="2"/>
        <v/>
      </c>
      <c r="D26" s="71" t="str">
        <f t="shared" si="2"/>
        <v/>
      </c>
      <c r="E26" s="72" t="str">
        <f>+IF(ISERROR(Calculations!C43),"",Calculations!C43)</f>
        <v/>
      </c>
      <c r="F26" s="73" t="str">
        <f>+IF(ISERROR(Calculations!D43),"",Calculations!D43)</f>
        <v/>
      </c>
      <c r="G26" s="73" t="str">
        <f>+IF(ISERROR(Calculations!E43),"",Calculations!E43)</f>
        <v/>
      </c>
      <c r="H26" s="73" t="str">
        <f>+IF(ISERROR(Calculations!F43),"",Calculations!F43)</f>
        <v/>
      </c>
      <c r="I26" s="73" t="str">
        <f>+IF(ISERROR(Calculations!G43),"",Calculations!G43)</f>
        <v/>
      </c>
      <c r="J26" s="73" t="str">
        <f>+IF(ISERROR(Calculations!H43),"",Calculations!H43)</f>
        <v/>
      </c>
      <c r="K26" s="73" t="str">
        <f>+IF(ISERROR(Calculations!I43),"",Calculations!I43)</f>
        <v/>
      </c>
      <c r="L26" s="71" t="str">
        <f>+IF(ISERROR(Calculations!J43),"",Calculations!J43)</f>
        <v/>
      </c>
    </row>
    <row r="27" spans="2:22" ht="32.25" customHeight="1" x14ac:dyDescent="0.2">
      <c r="B27" s="127" t="str">
        <f t="shared" si="3"/>
        <v/>
      </c>
      <c r="C27" s="114" t="str">
        <f t="shared" si="2"/>
        <v/>
      </c>
      <c r="D27" s="74" t="str">
        <f t="shared" si="2"/>
        <v/>
      </c>
      <c r="E27" s="75" t="str">
        <f>+IF(ISERROR(Calculations!C44),"",Calculations!C44)</f>
        <v/>
      </c>
      <c r="F27" s="76" t="str">
        <f>+IF(ISERROR(Calculations!D44),"",Calculations!D44)</f>
        <v/>
      </c>
      <c r="G27" s="76" t="str">
        <f>+IF(ISERROR(Calculations!E44),"",Calculations!E44)</f>
        <v/>
      </c>
      <c r="H27" s="76" t="str">
        <f>+IF(ISERROR(Calculations!F44),"",Calculations!F44)</f>
        <v/>
      </c>
      <c r="I27" s="76" t="str">
        <f>+IF(ISERROR(Calculations!G44),"",Calculations!G44)</f>
        <v/>
      </c>
      <c r="J27" s="76" t="str">
        <f>+IF(ISERROR(Calculations!H44),"",Calculations!H44)</f>
        <v/>
      </c>
      <c r="K27" s="76" t="str">
        <f>+IF(ISERROR(Calculations!I44),"",Calculations!I44)</f>
        <v/>
      </c>
      <c r="L27" s="74" t="str">
        <f>+IF(ISERROR(Calculations!J44),"",Calculations!J44)</f>
        <v/>
      </c>
    </row>
    <row r="28" spans="2:22" ht="32.25" customHeight="1" x14ac:dyDescent="0.2"/>
    <row r="29" spans="2:22" ht="32.25" customHeight="1" x14ac:dyDescent="0.2">
      <c r="C29" s="40" t="s">
        <v>84</v>
      </c>
      <c r="J29" s="18"/>
      <c r="N29" s="18"/>
      <c r="O29" s="18"/>
      <c r="P29" s="18"/>
      <c r="Q29" s="18"/>
      <c r="R29" s="18"/>
      <c r="S29" s="18"/>
    </row>
    <row r="30" spans="2:22" x14ac:dyDescent="0.2">
      <c r="D30" s="184"/>
      <c r="E30" s="184"/>
      <c r="F30" s="184"/>
      <c r="G30" s="184"/>
      <c r="H30" s="184" t="str">
        <f>+H18</f>
        <v>Household Members</v>
      </c>
      <c r="I30" s="184"/>
      <c r="J30" s="184"/>
      <c r="L30" s="66"/>
      <c r="M30" s="67"/>
      <c r="N30" s="18"/>
      <c r="O30" s="18"/>
      <c r="R30" s="64"/>
      <c r="T30"/>
      <c r="U30"/>
      <c r="V30"/>
    </row>
    <row r="31" spans="2:22" ht="32.25" customHeight="1" x14ac:dyDescent="0.2">
      <c r="B31" s="131"/>
      <c r="C31" s="124" t="str">
        <f t="shared" ref="C31:J31" si="4">+E19</f>
        <v/>
      </c>
      <c r="D31" s="124" t="str">
        <f t="shared" si="4"/>
        <v/>
      </c>
      <c r="E31" s="124" t="str">
        <f t="shared" si="4"/>
        <v/>
      </c>
      <c r="F31" s="124" t="str">
        <f t="shared" si="4"/>
        <v/>
      </c>
      <c r="G31" s="124" t="str">
        <f t="shared" si="4"/>
        <v/>
      </c>
      <c r="H31" s="124" t="str">
        <f t="shared" si="4"/>
        <v/>
      </c>
      <c r="I31" s="124" t="str">
        <f t="shared" si="4"/>
        <v/>
      </c>
      <c r="J31" s="124" t="str">
        <f t="shared" si="4"/>
        <v/>
      </c>
      <c r="K31" s="124" t="s">
        <v>35</v>
      </c>
      <c r="L31" s="124" t="s">
        <v>36</v>
      </c>
      <c r="M31" s="124" t="s">
        <v>82</v>
      </c>
      <c r="N31" s="124" t="s">
        <v>37</v>
      </c>
      <c r="O31" s="125" t="s">
        <v>77</v>
      </c>
      <c r="P31" s="105" t="s">
        <v>93</v>
      </c>
      <c r="Q31" s="105" t="s">
        <v>93</v>
      </c>
      <c r="R31" s="106" t="s">
        <v>93</v>
      </c>
      <c r="S31" s="105" t="s">
        <v>93</v>
      </c>
      <c r="T31"/>
      <c r="U31"/>
      <c r="V31"/>
    </row>
    <row r="32" spans="2:22" ht="32.25" customHeight="1" x14ac:dyDescent="0.2">
      <c r="B32" s="132" t="str">
        <f t="shared" ref="B32:B39" si="5">+B7</f>
        <v/>
      </c>
      <c r="C32" s="89" t="str">
        <f>IF(ISERROR(Calculations!C103),"",Calculations!C103)</f>
        <v/>
      </c>
      <c r="D32" s="90" t="str">
        <f>IF(ISERROR(Calculations!D103),"",Calculations!D103)</f>
        <v/>
      </c>
      <c r="E32" s="90" t="str">
        <f>IF(ISERROR(Calculations!E103),"",Calculations!E103)</f>
        <v/>
      </c>
      <c r="F32" s="90" t="str">
        <f>IF(ISERROR(Calculations!F103),"",Calculations!F103)</f>
        <v/>
      </c>
      <c r="G32" s="90" t="str">
        <f>IF(ISERROR(Calculations!G103),"",Calculations!G103)</f>
        <v/>
      </c>
      <c r="H32" s="90" t="str">
        <f>IF(ISERROR(Calculations!H103),"",Calculations!H103)</f>
        <v/>
      </c>
      <c r="I32" s="90" t="str">
        <f>IF(ISERROR(Calculations!I103),"",Calculations!I103)</f>
        <v/>
      </c>
      <c r="J32" s="91" t="str">
        <f>IF(ISERROR(Calculations!J103),"",Calculations!J103)</f>
        <v/>
      </c>
      <c r="K32" s="83" t="str">
        <f>+IF(C7=Administration!$C$56,Administration!$C$57,IF(C7=Administration!$D$56,Administration!$D$57,IF(C7=Administration!$E$56,Administration!$E$57,IF(C7=Administration!$F$56,Administration!$F$57,IF(C7=Administration!$G$56,Administration!$G$57,IF(C7=Administration!$H$56,Administration!$H$57,IF(C7=Administration!$I$56,Administration!$I$57,IF(C7=Administration!$J$56,Administration!$J$57,""))))))))</f>
        <v/>
      </c>
      <c r="L32" s="135" t="str">
        <f>IF(B32="","",VLOOKUP(C7,Administration!$B$69:$J$76,Results!D7+1,FALSE))</f>
        <v/>
      </c>
      <c r="M32" s="138" t="str">
        <f>IF(ISERROR(VLOOKUP(D7,Administration!$O$20:$P$29,2,0)),"",IF(SUM(C32:J32)&lt;=L32,0,VLOOKUP(D7,Administration!$O$20:$P$29,2,0)))</f>
        <v/>
      </c>
      <c r="N32" s="142" t="str">
        <f t="shared" ref="N32:N39" si="6">+IF(B32="","",SUM(C32:J32)-M32)</f>
        <v/>
      </c>
      <c r="O32" s="145" t="str">
        <f>IF(B32="","",IF(C7=Administration!B$73,"No Coverage",IF(B32="","",IF(N32&lt;=L32,"Pass","Fail"))))</f>
        <v/>
      </c>
      <c r="P32" s="128" t="str">
        <f>+IF(O32="Pass","",IF(OR(C7=Administration!$E$56,C7=Administration!$F$56),"Yes",""))</f>
        <v/>
      </c>
      <c r="Q32" s="77" t="str">
        <f>+IF(P32="Yes",+Administration!$I$57,"")</f>
        <v/>
      </c>
      <c r="R32" s="78" t="str">
        <f>+IF(P32="Yes",VLOOKUP("Cub Care",Administration!$B$76:$J$76,Results!D7+1,FALSE),"")</f>
        <v/>
      </c>
      <c r="S32" s="86" t="str">
        <f t="shared" ref="S32:S39" si="7">+IF(P32="Yes",IF(N32&lt;R32,"Pass","Fail"),"")</f>
        <v/>
      </c>
    </row>
    <row r="33" spans="2:19" ht="32.25" customHeight="1" x14ac:dyDescent="0.2">
      <c r="B33" s="132" t="str">
        <f t="shared" si="5"/>
        <v/>
      </c>
      <c r="C33" s="92" t="str">
        <f>IF(ISERROR(Calculations!C104),"",Calculations!C104)</f>
        <v/>
      </c>
      <c r="D33" s="93" t="str">
        <f>IF(ISERROR(Calculations!D104),"",Calculations!D104)</f>
        <v/>
      </c>
      <c r="E33" s="93" t="str">
        <f>IF(ISERROR(Calculations!E104),"",Calculations!E104)</f>
        <v/>
      </c>
      <c r="F33" s="93" t="str">
        <f>IF(ISERROR(Calculations!F104),"",Calculations!F104)</f>
        <v/>
      </c>
      <c r="G33" s="93" t="str">
        <f>IF(ISERROR(Calculations!G104),"",Calculations!G104)</f>
        <v/>
      </c>
      <c r="H33" s="93" t="str">
        <f>IF(ISERROR(Calculations!H104),"",Calculations!H104)</f>
        <v/>
      </c>
      <c r="I33" s="93" t="str">
        <f>IF(ISERROR(Calculations!I104),"",Calculations!I104)</f>
        <v/>
      </c>
      <c r="J33" s="94" t="str">
        <f>IF(ISERROR(Calculations!J104),"",Calculations!J104)</f>
        <v/>
      </c>
      <c r="K33" s="84" t="str">
        <f>+IF(C8=Administration!$C$56,Administration!$C$57,IF(C8=Administration!$D$56,Administration!$D$57,IF(C8=Administration!$E$56,Administration!$E$57,IF(C8=Administration!$F$56,Administration!$F$57,IF(C8=Administration!$G$56,Administration!$G$57,IF(C8=Administration!$H$56,Administration!$H$57,IF(C8=Administration!$I$56,Administration!$I$57,IF(C8=Administration!$J$56,Administration!$J$57,""))))))))</f>
        <v/>
      </c>
      <c r="L33" s="136" t="str">
        <f>IF(B33="","",VLOOKUP(C8,Administration!$B$69:$J$76,Results!D8+1,FALSE))</f>
        <v/>
      </c>
      <c r="M33" s="139" t="str">
        <f>IF(ISERROR(VLOOKUP(D8,Administration!$O$20:$P$29,2,0)),"",IF(SUM(C33:J33)&lt;=L33,0,VLOOKUP(D8,Administration!$O$20:$P$29,2,0)))</f>
        <v/>
      </c>
      <c r="N33" s="143" t="str">
        <f t="shared" si="6"/>
        <v/>
      </c>
      <c r="O33" s="146" t="str">
        <f>IF(B33="","",IF(C8=Administration!B$73,"No Coverage",IF(B33="","",IF(N33&lt;=L33,"Pass","Fail"))))</f>
        <v/>
      </c>
      <c r="P33" s="129" t="str">
        <f>+IF(O33="Pass","",IF(OR(C8=Administration!$E$56,C8=Administration!$F$56),"Yes",""))</f>
        <v/>
      </c>
      <c r="Q33" s="79" t="str">
        <f>+IF(P33="Yes",+Administration!$I$57,"")</f>
        <v/>
      </c>
      <c r="R33" s="80" t="str">
        <f>+IF(P33="Yes",VLOOKUP("Cub Care",Administration!$B$76:$J$76,Results!D8+1,FALSE),"")</f>
        <v/>
      </c>
      <c r="S33" s="87" t="str">
        <f t="shared" si="7"/>
        <v/>
      </c>
    </row>
    <row r="34" spans="2:19" ht="32.25" customHeight="1" x14ac:dyDescent="0.2">
      <c r="B34" s="132" t="str">
        <f t="shared" si="5"/>
        <v/>
      </c>
      <c r="C34" s="92" t="str">
        <f>IF(ISERROR(Calculations!C105),"",Calculations!C105)</f>
        <v/>
      </c>
      <c r="D34" s="93" t="str">
        <f>IF(ISERROR(Calculations!D105),"",Calculations!D105)</f>
        <v/>
      </c>
      <c r="E34" s="93" t="str">
        <f>IF(ISERROR(Calculations!E105),"",Calculations!E105)</f>
        <v/>
      </c>
      <c r="F34" s="93" t="str">
        <f>IF(ISERROR(Calculations!F105),"",Calculations!F105)</f>
        <v/>
      </c>
      <c r="G34" s="93" t="str">
        <f>IF(ISERROR(Calculations!G105),"",Calculations!G105)</f>
        <v/>
      </c>
      <c r="H34" s="93" t="str">
        <f>IF(ISERROR(Calculations!H105),"",Calculations!H105)</f>
        <v/>
      </c>
      <c r="I34" s="93" t="str">
        <f>IF(ISERROR(Calculations!I105),"",Calculations!I105)</f>
        <v/>
      </c>
      <c r="J34" s="94" t="str">
        <f>IF(ISERROR(Calculations!J105),"",Calculations!J105)</f>
        <v/>
      </c>
      <c r="K34" s="84" t="str">
        <f>+IF(C9=Administration!$C$56,Administration!$C$57,IF(C9=Administration!$D$56,Administration!$D$57,IF(C9=Administration!$E$56,Administration!$E$57,IF(C9=Administration!$F$56,Administration!$F$57,IF(C9=Administration!$G$56,Administration!$G$57,IF(C9=Administration!$H$56,Administration!$H$57,IF(C9=Administration!$I$56,Administration!$I$57,IF(C9=Administration!$J$56,Administration!$J$57,""))))))))</f>
        <v/>
      </c>
      <c r="L34" s="136" t="str">
        <f>IF(B34="","",VLOOKUP(C9,Administration!$B$69:$J$76,Results!D9+1,FALSE))</f>
        <v/>
      </c>
      <c r="M34" s="139" t="str">
        <f>IF(ISERROR(VLOOKUP(D9,Administration!$O$20:$P$29,2,0)),"",IF(SUM(C34:J34)&lt;=L34,0,VLOOKUP(D9,Administration!$O$20:$P$29,2,0)))</f>
        <v/>
      </c>
      <c r="N34" s="143" t="str">
        <f t="shared" si="6"/>
        <v/>
      </c>
      <c r="O34" s="146" t="str">
        <f>IF(B34="","",IF(C9=Administration!B$73,"No Coverage",IF(B34="","",IF(N34&lt;=L34,"Pass","Fail"))))</f>
        <v/>
      </c>
      <c r="P34" s="129" t="str">
        <f>+IF(O34="Pass","",IF(OR(C9=Administration!$E$56,C9=Administration!$F$56),"Yes",""))</f>
        <v/>
      </c>
      <c r="Q34" s="79" t="str">
        <f>+IF(P34="Yes",+Administration!$I$57,"")</f>
        <v/>
      </c>
      <c r="R34" s="80" t="str">
        <f>+IF(P34="Yes",VLOOKUP("Cub Care",Administration!$B$76:$J$76,Results!D9+1,FALSE),"")</f>
        <v/>
      </c>
      <c r="S34" s="87" t="str">
        <f t="shared" si="7"/>
        <v/>
      </c>
    </row>
    <row r="35" spans="2:19" ht="32.25" customHeight="1" x14ac:dyDescent="0.2">
      <c r="B35" s="132" t="str">
        <f t="shared" si="5"/>
        <v/>
      </c>
      <c r="C35" s="92" t="str">
        <f>IF(ISERROR(Calculations!C106),"",Calculations!C106)</f>
        <v/>
      </c>
      <c r="D35" s="93" t="str">
        <f>IF(ISERROR(Calculations!D106),"",Calculations!D106)</f>
        <v/>
      </c>
      <c r="E35" s="93" t="str">
        <f>IF(ISERROR(Calculations!E106),"",Calculations!E106)</f>
        <v/>
      </c>
      <c r="F35" s="93" t="str">
        <f>IF(ISERROR(Calculations!F106),"",Calculations!F106)</f>
        <v/>
      </c>
      <c r="G35" s="93" t="str">
        <f>IF(ISERROR(Calculations!G106),"",Calculations!G106)</f>
        <v/>
      </c>
      <c r="H35" s="93" t="str">
        <f>IF(ISERROR(Calculations!H106),"",Calculations!H106)</f>
        <v/>
      </c>
      <c r="I35" s="93" t="str">
        <f>IF(ISERROR(Calculations!I106),"",Calculations!I106)</f>
        <v/>
      </c>
      <c r="J35" s="94" t="str">
        <f>IF(ISERROR(Calculations!J106),"",Calculations!J106)</f>
        <v/>
      </c>
      <c r="K35" s="84" t="str">
        <f>+IF(C10=Administration!$C$56,Administration!$C$57,IF(C10=Administration!$D$56,Administration!$D$57,IF(C10=Administration!$E$56,Administration!$E$57,IF(C10=Administration!$F$56,Administration!$F$57,IF(C10=Administration!$G$56,Administration!$G$57,IF(C10=Administration!$H$56,Administration!$H$57,IF(C10=Administration!$I$56,Administration!$I$57,IF(C10=Administration!$J$56,Administration!$J$57,""))))))))</f>
        <v/>
      </c>
      <c r="L35" s="136" t="str">
        <f>IF(B35="","",VLOOKUP(C10,Administration!$B$69:$J$76,Results!D10+1,FALSE))</f>
        <v/>
      </c>
      <c r="M35" s="139" t="str">
        <f>IF(ISERROR(VLOOKUP(D10,Administration!$O$20:$P$29,2,0)),"",IF(SUM(C35:J35)&lt;=L35,0,VLOOKUP(D10,Administration!$O$20:$P$29,2,0)))</f>
        <v/>
      </c>
      <c r="N35" s="143" t="str">
        <f t="shared" si="6"/>
        <v/>
      </c>
      <c r="O35" s="146" t="str">
        <f>IF(B35="","",IF(C10=Administration!B$73,"No Coverage",IF(B35="","",IF(N35&lt;=L35,"Pass","Fail"))))</f>
        <v/>
      </c>
      <c r="P35" s="129" t="str">
        <f>+IF(O35="Pass","",IF(OR(C10=Administration!$E$56,C10=Administration!$F$56),"Yes",""))</f>
        <v/>
      </c>
      <c r="Q35" s="79" t="str">
        <f>+IF(P35="Yes",+Administration!$I$57,"")</f>
        <v/>
      </c>
      <c r="R35" s="80" t="str">
        <f>+IF(P35="Yes",VLOOKUP("Cub Care",Administration!$B$76:$J$76,Results!D10+1,FALSE),"")</f>
        <v/>
      </c>
      <c r="S35" s="87" t="str">
        <f t="shared" si="7"/>
        <v/>
      </c>
    </row>
    <row r="36" spans="2:19" ht="32.25" customHeight="1" x14ac:dyDescent="0.2">
      <c r="B36" s="132" t="str">
        <f t="shared" si="5"/>
        <v/>
      </c>
      <c r="C36" s="92" t="str">
        <f>IF(ISERROR(Calculations!C107),"",Calculations!C107)</f>
        <v/>
      </c>
      <c r="D36" s="93" t="str">
        <f>IF(ISERROR(Calculations!D107),"",Calculations!D107)</f>
        <v/>
      </c>
      <c r="E36" s="93" t="str">
        <f>IF(ISERROR(Calculations!E107),"",Calculations!E107)</f>
        <v/>
      </c>
      <c r="F36" s="93" t="str">
        <f>IF(ISERROR(Calculations!F107),"",Calculations!F107)</f>
        <v/>
      </c>
      <c r="G36" s="93" t="str">
        <f>IF(ISERROR(Calculations!G107),"",Calculations!G107)</f>
        <v/>
      </c>
      <c r="H36" s="93" t="str">
        <f>IF(ISERROR(Calculations!H107),"",Calculations!H107)</f>
        <v/>
      </c>
      <c r="I36" s="93" t="str">
        <f>IF(ISERROR(Calculations!I107),"",Calculations!I107)</f>
        <v/>
      </c>
      <c r="J36" s="94" t="str">
        <f>IF(ISERROR(Calculations!J107),"",Calculations!J107)</f>
        <v/>
      </c>
      <c r="K36" s="84" t="str">
        <f>+IF(C11=Administration!$C$56,Administration!$C$57,IF(C11=Administration!$D$56,Administration!$D$57,IF(C11=Administration!$E$56,Administration!$E$57,IF(C11=Administration!$F$56,Administration!$F$57,IF(C11=Administration!$G$56,Administration!$G$57,IF(C11=Administration!$H$56,Administration!$H$57,IF(C11=Administration!$I$56,Administration!$I$57,IF(C11=Administration!$J$56,Administration!$J$57,""))))))))</f>
        <v/>
      </c>
      <c r="L36" s="136" t="str">
        <f>IF(B36="","",VLOOKUP(C11,Administration!$B$69:$J$76,Results!D11+1,FALSE))</f>
        <v/>
      </c>
      <c r="M36" s="139" t="str">
        <f>IF(ISERROR(VLOOKUP(D11,Administration!$O$20:$P$29,2,0)),"",IF(SUM(C36:J36)&lt;=L36,0,VLOOKUP(D11,Administration!$O$20:$P$29,2,0)))</f>
        <v/>
      </c>
      <c r="N36" s="143" t="str">
        <f t="shared" si="6"/>
        <v/>
      </c>
      <c r="O36" s="146" t="str">
        <f>IF(B36="","",IF(C11=Administration!B$73,"No Coverage",IF(B36="","",IF(N36&lt;=L36,"Pass","Fail"))))</f>
        <v/>
      </c>
      <c r="P36" s="129" t="str">
        <f>+IF(O36="Pass","",IF(OR(C11=Administration!$E$56,C11=Administration!$F$56),"Yes",""))</f>
        <v/>
      </c>
      <c r="Q36" s="79" t="str">
        <f>+IF(P36="Yes",+Administration!$I$57,"")</f>
        <v/>
      </c>
      <c r="R36" s="80" t="str">
        <f>+IF(P36="Yes",VLOOKUP("Cub Care",Administration!$B$76:$J$76,Results!D11+1,FALSE),"")</f>
        <v/>
      </c>
      <c r="S36" s="87" t="str">
        <f t="shared" si="7"/>
        <v/>
      </c>
    </row>
    <row r="37" spans="2:19" ht="32.25" customHeight="1" x14ac:dyDescent="0.2">
      <c r="B37" s="132" t="str">
        <f t="shared" si="5"/>
        <v/>
      </c>
      <c r="C37" s="92" t="str">
        <f>IF(ISERROR(Calculations!C108),"",Calculations!C108)</f>
        <v/>
      </c>
      <c r="D37" s="93" t="str">
        <f>IF(ISERROR(Calculations!D108),"",Calculations!D108)</f>
        <v/>
      </c>
      <c r="E37" s="93" t="str">
        <f>IF(ISERROR(Calculations!E108),"",Calculations!E108)</f>
        <v/>
      </c>
      <c r="F37" s="93" t="str">
        <f>IF(ISERROR(Calculations!F108),"",Calculations!F108)</f>
        <v/>
      </c>
      <c r="G37" s="93" t="str">
        <f>IF(ISERROR(Calculations!G108),"",Calculations!G108)</f>
        <v/>
      </c>
      <c r="H37" s="93" t="str">
        <f>IF(ISERROR(Calculations!H108),"",Calculations!H108)</f>
        <v/>
      </c>
      <c r="I37" s="93" t="str">
        <f>IF(ISERROR(Calculations!I108),"",Calculations!I108)</f>
        <v/>
      </c>
      <c r="J37" s="94" t="str">
        <f>IF(ISERROR(Calculations!J108),"",Calculations!J108)</f>
        <v/>
      </c>
      <c r="K37" s="84" t="str">
        <f>+IF(C12=Administration!$C$56,Administration!$C$57,IF(C12=Administration!$D$56,Administration!$D$57,IF(C12=Administration!$E$56,Administration!$E$57,IF(C12=Administration!$F$56,Administration!$F$57,IF(C12=Administration!$G$56,Administration!$G$57,IF(C12=Administration!$H$56,Administration!$H$57,IF(C12=Administration!$I$56,Administration!$I$57,IF(C12=Administration!$J$56,Administration!$J$57,""))))))))</f>
        <v/>
      </c>
      <c r="L37" s="136" t="str">
        <f>IF(B37="","",VLOOKUP(C12,Administration!$B$69:$J$76,Results!D12+1,FALSE))</f>
        <v/>
      </c>
      <c r="M37" s="139" t="str">
        <f>IF(ISERROR(VLOOKUP(D12,Administration!$O$20:$P$29,2,0)),"",IF(SUM(C37:J37)&lt;=L37,0,VLOOKUP(D12,Administration!$O$20:$P$29,2,0)))</f>
        <v/>
      </c>
      <c r="N37" s="143" t="str">
        <f t="shared" si="6"/>
        <v/>
      </c>
      <c r="O37" s="146" t="str">
        <f>IF(B37="","",IF(C12=Administration!B$73,"No Coverage",IF(B37="","",IF(N37&lt;=L37,"Pass","Fail"))))</f>
        <v/>
      </c>
      <c r="P37" s="129" t="str">
        <f>+IF(O37="Pass","",IF(OR(C12=Administration!$E$56,C12=Administration!$F$56),"Yes",""))</f>
        <v/>
      </c>
      <c r="Q37" s="79" t="str">
        <f>+IF(P37="Yes",+Administration!$I$57,"")</f>
        <v/>
      </c>
      <c r="R37" s="80" t="str">
        <f>+IF(P37="Yes",VLOOKUP("Cub Care",Administration!$B$76:$J$76,Results!D12+1,FALSE),"")</f>
        <v/>
      </c>
      <c r="S37" s="87" t="str">
        <f t="shared" si="7"/>
        <v/>
      </c>
    </row>
    <row r="38" spans="2:19" ht="32.25" customHeight="1" x14ac:dyDescent="0.2">
      <c r="B38" s="132" t="str">
        <f t="shared" si="5"/>
        <v/>
      </c>
      <c r="C38" s="92" t="str">
        <f>IF(ISERROR(Calculations!C109),"",Calculations!C109)</f>
        <v/>
      </c>
      <c r="D38" s="93" t="str">
        <f>IF(ISERROR(Calculations!D109),"",Calculations!D109)</f>
        <v/>
      </c>
      <c r="E38" s="93" t="str">
        <f>IF(ISERROR(Calculations!E109),"",Calculations!E109)</f>
        <v/>
      </c>
      <c r="F38" s="93" t="str">
        <f>IF(ISERROR(Calculations!F109),"",Calculations!F109)</f>
        <v/>
      </c>
      <c r="G38" s="93" t="str">
        <f>IF(ISERROR(Calculations!G109),"",Calculations!G109)</f>
        <v/>
      </c>
      <c r="H38" s="93" t="str">
        <f>IF(ISERROR(Calculations!H109),"",Calculations!H109)</f>
        <v/>
      </c>
      <c r="I38" s="93" t="str">
        <f>IF(ISERROR(Calculations!I109),"",Calculations!I109)</f>
        <v/>
      </c>
      <c r="J38" s="94" t="str">
        <f>IF(ISERROR(Calculations!J109),"",Calculations!J109)</f>
        <v/>
      </c>
      <c r="K38" s="84" t="str">
        <f>+IF(C13=Administration!$C$56,Administration!$C$57,IF(C13=Administration!$D$56,Administration!$D$57,IF(C13=Administration!$E$56,Administration!$E$57,IF(C13=Administration!$F$56,Administration!$F$57,IF(C13=Administration!$G$56,Administration!$G$57,IF(C13=Administration!$H$56,Administration!$H$57,IF(C13=Administration!$I$56,Administration!$I$57,IF(C13=Administration!$J$56,Administration!$J$57,""))))))))</f>
        <v/>
      </c>
      <c r="L38" s="136" t="str">
        <f>IF(B38="","",VLOOKUP(C13,Administration!$B$69:$J$76,Results!D13+1,FALSE))</f>
        <v/>
      </c>
      <c r="M38" s="139" t="str">
        <f>IF(ISERROR(VLOOKUP(D13,Administration!$O$20:$P$29,2,0)),"",IF(SUM(C38:J38)&lt;=L38,0,VLOOKUP(D13,Administration!$O$20:$P$29,2,0)))</f>
        <v/>
      </c>
      <c r="N38" s="143" t="str">
        <f t="shared" si="6"/>
        <v/>
      </c>
      <c r="O38" s="146" t="str">
        <f>IF(B38="","",IF(C13=Administration!B$73,"No Coverage",IF(B38="","",IF(N38&lt;=L38,"Pass","Fail"))))</f>
        <v/>
      </c>
      <c r="P38" s="129" t="str">
        <f>+IF(O38="Pass","",IF(OR(C13=Administration!$E$56,C13=Administration!$F$56),"Yes",""))</f>
        <v/>
      </c>
      <c r="Q38" s="79" t="str">
        <f>+IF(P38="Yes",+Administration!$I$57,"")</f>
        <v/>
      </c>
      <c r="R38" s="80" t="str">
        <f>+IF(P38="Yes",VLOOKUP("Cub Care",Administration!$B$76:$J$76,Results!D13+1,FALSE),"")</f>
        <v/>
      </c>
      <c r="S38" s="87" t="str">
        <f t="shared" si="7"/>
        <v/>
      </c>
    </row>
    <row r="39" spans="2:19" ht="32.25" customHeight="1" x14ac:dyDescent="0.2">
      <c r="B39" s="133" t="str">
        <f t="shared" si="5"/>
        <v/>
      </c>
      <c r="C39" s="95" t="str">
        <f>IF(ISERROR(Calculations!C110),"",Calculations!C110)</f>
        <v/>
      </c>
      <c r="D39" s="96" t="str">
        <f>IF(ISERROR(Calculations!D110),"",Calculations!D110)</f>
        <v/>
      </c>
      <c r="E39" s="96" t="str">
        <f>IF(ISERROR(Calculations!E110),"",Calculations!E110)</f>
        <v/>
      </c>
      <c r="F39" s="96" t="str">
        <f>IF(ISERROR(Calculations!F110),"",Calculations!F110)</f>
        <v/>
      </c>
      <c r="G39" s="96" t="str">
        <f>IF(ISERROR(Calculations!G110),"",Calculations!G110)</f>
        <v/>
      </c>
      <c r="H39" s="96" t="str">
        <f>IF(ISERROR(Calculations!H110),"",Calculations!H110)</f>
        <v/>
      </c>
      <c r="I39" s="96" t="str">
        <f>IF(ISERROR(Calculations!I110),"",Calculations!I110)</f>
        <v/>
      </c>
      <c r="J39" s="97" t="str">
        <f>IF(ISERROR(Calculations!J110),"",Calculations!J110)</f>
        <v/>
      </c>
      <c r="K39" s="85" t="str">
        <f>+IF(C14=Administration!$C$56,Administration!$C$57,IF(C14=Administration!$D$56,Administration!$D$57,IF(C14=Administration!$E$56,Administration!$E$57,IF(C14=Administration!$F$56,Administration!$F$57,IF(C14=Administration!$G$56,Administration!$G$57,IF(C14=Administration!$H$56,Administration!$H$57,IF(C14=Administration!$I$56,Administration!$I$57,IF(C14=Administration!$J$56,Administration!$J$57,""))))))))</f>
        <v/>
      </c>
      <c r="L39" s="137" t="str">
        <f>IF(B39="","",VLOOKUP(C14,Administration!$B$69:$J$76,Results!D14+1,FALSE))</f>
        <v/>
      </c>
      <c r="M39" s="140" t="str">
        <f>IF(ISERROR(VLOOKUP(D14,Administration!$O$20:$P$29,2,0)),"",IF(SUM(C39:J39)&lt;=L39,0,VLOOKUP(D14,Administration!$O$20:$P$29,2,0)))</f>
        <v/>
      </c>
      <c r="N39" s="144" t="str">
        <f t="shared" si="6"/>
        <v/>
      </c>
      <c r="O39" s="147" t="str">
        <f>IF(B39="","",IF(C14=Administration!B$73,"No Coverage",IF(B39="","",IF(N39&lt;=L39,"Pass","Fail"))))</f>
        <v/>
      </c>
      <c r="P39" s="130" t="str">
        <f>+IF(O39="Pass","",IF(OR(C14=Administration!$E$56,C14=Administration!$F$56),"Yes",""))</f>
        <v/>
      </c>
      <c r="Q39" s="81" t="str">
        <f>+IF(P39="Yes",+Administration!$I$57,"")</f>
        <v/>
      </c>
      <c r="R39" s="82" t="str">
        <f>+IF(P39="Yes",VLOOKUP("Cub Care",Administration!$B$76:$J$76,Results!D14+1,FALSE),"")</f>
        <v/>
      </c>
      <c r="S39" s="88" t="str">
        <f t="shared" si="7"/>
        <v/>
      </c>
    </row>
  </sheetData>
  <sheetProtection algorithmName="SHA-512" hashValue="pnws0Qv+RYh9CUeZC17fxXnmNAo053kQgkM70DzwnQGZuJ1hN5YSCZLn7x6A99ZOG535qX+BjPiC2eJ4h47OWg==" saltValue="r+FhoOmaZRi4ODJKsbGv/g==" spinCount="100000" sheet="1" objects="1" scenarios="1" selectLockedCells="1"/>
  <phoneticPr fontId="0" type="noConversion"/>
  <conditionalFormatting sqref="E7:E14 O32:O39">
    <cfRule type="cellIs" dxfId="2" priority="5" stopIfTrue="1" operator="equal">
      <formula>"No Coverage"</formula>
    </cfRule>
    <cfRule type="cellIs" dxfId="1" priority="6" stopIfTrue="1" operator="equal">
      <formula>"Fail"</formula>
    </cfRule>
  </conditionalFormatting>
  <conditionalFormatting sqref="S32:S39 P7:P14">
    <cfRule type="cellIs" dxfId="0" priority="4" stopIfTrue="1" operator="equal">
      <formula>"Fail"</formula>
    </cfRule>
  </conditionalFormatting>
  <pageMargins left="0.25" right="0.25" top="0.25" bottom="0.25" header="0.5" footer="0.5"/>
  <pageSetup scale="64" fitToHeight="0" orientation="landscape" r:id="rId1"/>
  <headerFooter alignWithMargins="0"/>
  <rowBreaks count="1" manualBreakCount="1">
    <brk id="28"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C296"/>
  <sheetViews>
    <sheetView zoomScale="85" zoomScaleNormal="85" workbookViewId="0">
      <selection activeCell="BC5" sqref="BC5"/>
    </sheetView>
  </sheetViews>
  <sheetFormatPr defaultRowHeight="12.75" x14ac:dyDescent="0.2"/>
  <cols>
    <col min="1" max="1" width="50.28515625" style="1" customWidth="1"/>
    <col min="2" max="2" width="12.28515625" style="1" customWidth="1"/>
    <col min="3" max="6" width="25.7109375" style="3" customWidth="1"/>
    <col min="7" max="12" width="25.7109375" customWidth="1"/>
    <col min="13" max="13" width="10.28515625" customWidth="1"/>
    <col min="20" max="20" width="11.5703125" bestFit="1" customWidth="1"/>
    <col min="23" max="23" width="67.7109375" customWidth="1"/>
    <col min="36" max="36" width="10.7109375" customWidth="1"/>
  </cols>
  <sheetData>
    <row r="1" spans="1:55" x14ac:dyDescent="0.2">
      <c r="A1" s="186" t="s">
        <v>25</v>
      </c>
      <c r="B1" s="186"/>
      <c r="BA1" s="35" t="s">
        <v>75</v>
      </c>
      <c r="BB1" s="35" t="s">
        <v>76</v>
      </c>
      <c r="BC1" s="35" t="s">
        <v>74</v>
      </c>
    </row>
    <row r="2" spans="1:55" x14ac:dyDescent="0.2">
      <c r="BA2" s="37" t="str">
        <f t="shared" ref="BA2:BA8" si="0">$C$5</f>
        <v/>
      </c>
      <c r="BB2" s="37" t="str">
        <f>$D$5</f>
        <v/>
      </c>
      <c r="BC2" s="37" t="b">
        <f>AND(BA2&lt;&gt;"",BB2&lt;&gt;"")</f>
        <v>0</v>
      </c>
    </row>
    <row r="3" spans="1:55" x14ac:dyDescent="0.2">
      <c r="BA3" s="37" t="str">
        <f t="shared" si="0"/>
        <v/>
      </c>
      <c r="BB3" s="37" t="str">
        <f>$E$5</f>
        <v/>
      </c>
      <c r="BC3" s="37" t="b">
        <f t="shared" ref="BC3:BC8" si="1">AND(BA3&lt;&gt;"",BB3&lt;&gt;"")</f>
        <v>0</v>
      </c>
    </row>
    <row r="4" spans="1:55" x14ac:dyDescent="0.2">
      <c r="BA4" s="37" t="str">
        <f t="shared" si="0"/>
        <v/>
      </c>
      <c r="BB4" s="37" t="str">
        <f>$F$5</f>
        <v/>
      </c>
      <c r="BC4" s="37" t="b">
        <f t="shared" si="1"/>
        <v>0</v>
      </c>
    </row>
    <row r="5" spans="1:55" x14ac:dyDescent="0.2">
      <c r="A5" s="2" t="s">
        <v>13</v>
      </c>
      <c r="B5" s="2"/>
      <c r="C5" s="3" t="str">
        <f>+IF('Client Info'!E11="","",'Client Info'!E11)</f>
        <v/>
      </c>
      <c r="D5" s="3" t="str">
        <f>+IF('Client Info'!F11="","",'Client Info'!F11)</f>
        <v/>
      </c>
      <c r="E5" s="3" t="str">
        <f>+IF('Client Info'!G11="","",'Client Info'!G11)</f>
        <v/>
      </c>
      <c r="F5" s="3" t="str">
        <f>+IF('Client Info'!H11="","",'Client Info'!H11)</f>
        <v/>
      </c>
      <c r="G5" s="3" t="str">
        <f>+IF('Client Info'!I11="","",'Client Info'!I11)</f>
        <v/>
      </c>
      <c r="H5" s="3" t="str">
        <f>+IF('Client Info'!J11="","",'Client Info'!J11)</f>
        <v/>
      </c>
      <c r="I5" s="3" t="str">
        <f>+IF('Client Info'!K11="","",'Client Info'!K11)</f>
        <v/>
      </c>
      <c r="J5" s="3" t="str">
        <f>+IF('Client Info'!L11="","",'Client Info'!L11)</f>
        <v/>
      </c>
      <c r="K5" s="3" t="str">
        <f>+IF('Client Info'!M11="","",'Client Info'!M11)</f>
        <v/>
      </c>
      <c r="L5" s="3" t="str">
        <f>+IF('Client Info'!N11="","",'Client Info'!N11)</f>
        <v/>
      </c>
      <c r="Y5" t="str">
        <f>+C36</f>
        <v/>
      </c>
      <c r="BA5" s="37" t="str">
        <f t="shared" si="0"/>
        <v/>
      </c>
      <c r="BB5" s="37" t="str">
        <f>$G$5</f>
        <v/>
      </c>
      <c r="BC5" s="37" t="b">
        <f t="shared" si="1"/>
        <v>0</v>
      </c>
    </row>
    <row r="6" spans="1:55" x14ac:dyDescent="0.2">
      <c r="A6" s="1" t="s">
        <v>7</v>
      </c>
      <c r="C6" s="3" t="str">
        <f>IF('Client Info'!E18="","",+'Client Info'!E18)</f>
        <v/>
      </c>
      <c r="D6" s="3" t="str">
        <f>IF('Client Info'!F18="","",+'Client Info'!F18)</f>
        <v/>
      </c>
      <c r="E6" s="3" t="str">
        <f>IF('Client Info'!G18="","",+'Client Info'!G18)</f>
        <v/>
      </c>
      <c r="F6" s="3" t="str">
        <f>IF('Client Info'!H18="","",+'Client Info'!H18)</f>
        <v/>
      </c>
      <c r="G6" s="3" t="str">
        <f>IF('Client Info'!I18="","",+'Client Info'!I18)</f>
        <v/>
      </c>
      <c r="H6" s="3" t="str">
        <f>IF('Client Info'!J18="","",+'Client Info'!J18)</f>
        <v/>
      </c>
      <c r="I6" s="3" t="str">
        <f>IF('Client Info'!K18="","",+'Client Info'!K18)</f>
        <v/>
      </c>
      <c r="J6" s="3" t="str">
        <f>IF('Client Info'!L18="","",+'Client Info'!L18)</f>
        <v/>
      </c>
      <c r="K6" s="3" t="str">
        <f>IF('Client Info'!M18="","",+'Client Info'!M18)</f>
        <v/>
      </c>
      <c r="L6" s="3" t="str">
        <f>IF('Client Info'!N18="","",+'Client Info'!N18)</f>
        <v/>
      </c>
      <c r="BA6" s="37" t="str">
        <f t="shared" si="0"/>
        <v/>
      </c>
      <c r="BB6" s="37" t="str">
        <f>$H$5</f>
        <v/>
      </c>
      <c r="BC6" s="37" t="b">
        <f t="shared" si="1"/>
        <v>0</v>
      </c>
    </row>
    <row r="7" spans="1:55" ht="25.5" x14ac:dyDescent="0.2">
      <c r="A7" s="1" t="s">
        <v>11</v>
      </c>
      <c r="C7" s="3" t="str">
        <f>IF('Client Info'!E19="","",+'Client Info'!E19)</f>
        <v/>
      </c>
      <c r="D7" s="3" t="str">
        <f>IF('Client Info'!F19="","",+'Client Info'!F19)</f>
        <v/>
      </c>
      <c r="E7" s="3" t="str">
        <f>IF('Client Info'!G19="","",+'Client Info'!G19)</f>
        <v/>
      </c>
      <c r="F7" s="3" t="str">
        <f>IF('Client Info'!H19="","",+'Client Info'!H19)</f>
        <v/>
      </c>
      <c r="G7" s="3" t="str">
        <f>IF('Client Info'!I19="","",+'Client Info'!I19)</f>
        <v/>
      </c>
      <c r="H7" s="3" t="str">
        <f>IF('Client Info'!J19="","",+'Client Info'!J19)</f>
        <v/>
      </c>
      <c r="I7" s="3" t="str">
        <f>IF('Client Info'!K19="","",+'Client Info'!K19)</f>
        <v/>
      </c>
      <c r="J7" s="3" t="str">
        <f>IF('Client Info'!L19="","",+'Client Info'!L19)</f>
        <v/>
      </c>
      <c r="K7" s="3" t="str">
        <f>IF('Client Info'!M19="","",+'Client Info'!M19)</f>
        <v/>
      </c>
      <c r="L7" s="3" t="str">
        <f>IF('Client Info'!N19="","",+'Client Info'!N19)</f>
        <v/>
      </c>
      <c r="BA7" s="37" t="str">
        <f t="shared" si="0"/>
        <v/>
      </c>
      <c r="BB7" s="37" t="str">
        <f>$I$5</f>
        <v/>
      </c>
      <c r="BC7" s="37" t="b">
        <f t="shared" si="1"/>
        <v>0</v>
      </c>
    </row>
    <row r="8" spans="1:55" ht="38.25" x14ac:dyDescent="0.2">
      <c r="A8" s="1" t="s">
        <v>0</v>
      </c>
      <c r="C8" s="3" t="str">
        <f>IF('Client Info'!E20="","",+'Client Info'!E20)</f>
        <v/>
      </c>
      <c r="D8" s="3" t="str">
        <f>IF('Client Info'!F20="","",+'Client Info'!F20)</f>
        <v/>
      </c>
      <c r="E8" s="3" t="str">
        <f>IF('Client Info'!G20="","",+'Client Info'!G20)</f>
        <v/>
      </c>
      <c r="F8" s="3" t="str">
        <f>IF('Client Info'!H20="","",+'Client Info'!H20)</f>
        <v/>
      </c>
      <c r="G8" s="3" t="str">
        <f>IF('Client Info'!I20="","",+'Client Info'!I20)</f>
        <v/>
      </c>
      <c r="H8" s="3" t="str">
        <f>IF('Client Info'!J20="","",+'Client Info'!J20)</f>
        <v/>
      </c>
      <c r="I8" s="3" t="str">
        <f>IF('Client Info'!K20="","",+'Client Info'!K20)</f>
        <v/>
      </c>
      <c r="J8" s="3" t="str">
        <f>IF('Client Info'!L20="","",+'Client Info'!L20)</f>
        <v/>
      </c>
      <c r="K8" s="3" t="str">
        <f>IF('Client Info'!M20="","",+'Client Info'!M20)</f>
        <v/>
      </c>
      <c r="L8" s="3" t="str">
        <f>IF('Client Info'!N20="","",+'Client Info'!N20)</f>
        <v/>
      </c>
      <c r="BA8" s="37" t="str">
        <f t="shared" si="0"/>
        <v/>
      </c>
      <c r="BB8" s="37" t="str">
        <f>$J$5</f>
        <v/>
      </c>
      <c r="BC8" s="37" t="b">
        <f t="shared" si="1"/>
        <v>0</v>
      </c>
    </row>
    <row r="9" spans="1:55" ht="25.5" x14ac:dyDescent="0.2">
      <c r="A9" s="1" t="s">
        <v>1</v>
      </c>
      <c r="C9" s="3" t="str">
        <f>IF('Client Info'!E21="","",+'Client Info'!E21)</f>
        <v/>
      </c>
      <c r="D9" s="3" t="str">
        <f>IF('Client Info'!F21="","",+'Client Info'!F21)</f>
        <v/>
      </c>
      <c r="E9" s="3" t="str">
        <f>IF('Client Info'!G21="","",+'Client Info'!G21)</f>
        <v/>
      </c>
      <c r="F9" s="3" t="str">
        <f>IF('Client Info'!H21="","",+'Client Info'!H21)</f>
        <v/>
      </c>
      <c r="G9" s="3" t="str">
        <f>IF('Client Info'!I21="","",+'Client Info'!I21)</f>
        <v/>
      </c>
      <c r="H9" s="3" t="str">
        <f>IF('Client Info'!J21="","",+'Client Info'!J21)</f>
        <v/>
      </c>
      <c r="I9" s="3" t="str">
        <f>IF('Client Info'!K21="","",+'Client Info'!K21)</f>
        <v/>
      </c>
      <c r="J9" s="3" t="str">
        <f>IF('Client Info'!L21="","",+'Client Info'!L21)</f>
        <v/>
      </c>
      <c r="K9" s="3" t="str">
        <f>IF('Client Info'!M21="","",+'Client Info'!M21)</f>
        <v/>
      </c>
      <c r="L9" s="3" t="str">
        <f>IF('Client Info'!N21="","",+'Client Info'!N21)</f>
        <v/>
      </c>
      <c r="BA9" s="37" t="str">
        <f t="shared" ref="BA9:BA15" si="2">$D$5</f>
        <v/>
      </c>
      <c r="BB9" s="37" t="str">
        <f>$C$5</f>
        <v/>
      </c>
      <c r="BC9" s="37" t="b">
        <f t="shared" ref="BC9:BC54" si="3">AND(BA9&lt;&gt;"",BB9&lt;&gt;"")</f>
        <v>0</v>
      </c>
    </row>
    <row r="10" spans="1:55" ht="25.5" x14ac:dyDescent="0.2">
      <c r="A10" s="1" t="s">
        <v>2</v>
      </c>
      <c r="C10" s="3" t="str">
        <f>IF('Client Info'!E22="","",+'Client Info'!E22)</f>
        <v/>
      </c>
      <c r="D10" s="3" t="str">
        <f>IF('Client Info'!F22="","",+'Client Info'!F22)</f>
        <v/>
      </c>
      <c r="E10" s="3" t="str">
        <f>IF('Client Info'!G22="","",+'Client Info'!G22)</f>
        <v/>
      </c>
      <c r="F10" s="3" t="str">
        <f>IF('Client Info'!H22="","",+'Client Info'!H22)</f>
        <v/>
      </c>
      <c r="G10" s="3" t="str">
        <f>IF('Client Info'!I22="","",+'Client Info'!I22)</f>
        <v/>
      </c>
      <c r="H10" s="3" t="str">
        <f>IF('Client Info'!J22="","",+'Client Info'!J22)</f>
        <v/>
      </c>
      <c r="I10" s="3" t="str">
        <f>IF('Client Info'!K22="","",+'Client Info'!K22)</f>
        <v/>
      </c>
      <c r="J10" s="3" t="str">
        <f>IF('Client Info'!L22="","",+'Client Info'!L22)</f>
        <v/>
      </c>
      <c r="K10" s="3" t="str">
        <f>IF('Client Info'!M22="","",+'Client Info'!M22)</f>
        <v/>
      </c>
      <c r="L10" s="3" t="str">
        <f>IF('Client Info'!N22="","",+'Client Info'!N22)</f>
        <v/>
      </c>
      <c r="BA10" s="37" t="str">
        <f t="shared" si="2"/>
        <v/>
      </c>
      <c r="BB10" s="37" t="str">
        <f>$E$5</f>
        <v/>
      </c>
      <c r="BC10" s="37" t="b">
        <f t="shared" si="3"/>
        <v>0</v>
      </c>
    </row>
    <row r="11" spans="1:55" ht="32.25" customHeight="1" x14ac:dyDescent="0.2">
      <c r="A11" s="1" t="s">
        <v>10</v>
      </c>
      <c r="C11" s="3">
        <f>IF('Client Info'!E23="","",+'Client Info'!E23)</f>
        <v>0</v>
      </c>
      <c r="D11" s="3">
        <f>IF('Client Info'!F23="","",+'Client Info'!F23)</f>
        <v>0</v>
      </c>
      <c r="E11" s="3">
        <f>IF('Client Info'!G23="","",+'Client Info'!G23)</f>
        <v>0</v>
      </c>
      <c r="F11" s="3">
        <f>IF('Client Info'!H23="","",+'Client Info'!H23)</f>
        <v>0</v>
      </c>
      <c r="G11" s="3">
        <f>IF('Client Info'!I23="","",+'Client Info'!I23)</f>
        <v>0</v>
      </c>
      <c r="H11" s="3">
        <f>IF('Client Info'!J23="","",+'Client Info'!J23)</f>
        <v>0</v>
      </c>
      <c r="I11" s="3">
        <f>IF('Client Info'!K23="","",+'Client Info'!K23)</f>
        <v>0</v>
      </c>
      <c r="J11" s="3">
        <f>IF('Client Info'!L23="","",+'Client Info'!L23)</f>
        <v>0</v>
      </c>
      <c r="K11" s="3" t="str">
        <f>IF('Client Info'!M23="","",+'Client Info'!M23)</f>
        <v/>
      </c>
      <c r="L11" s="3" t="str">
        <f>IF('Client Info'!N23="","",+'Client Info'!N23)</f>
        <v/>
      </c>
      <c r="BA11" s="37" t="str">
        <f t="shared" si="2"/>
        <v/>
      </c>
      <c r="BB11" s="37" t="str">
        <f>$F$5</f>
        <v/>
      </c>
      <c r="BC11" s="37" t="b">
        <f t="shared" si="3"/>
        <v>0</v>
      </c>
    </row>
    <row r="12" spans="1:55" ht="25.5" x14ac:dyDescent="0.2">
      <c r="A12" s="1" t="s">
        <v>23</v>
      </c>
      <c r="C12" s="3">
        <f>IF('Client Info'!E24="","",+'Client Info'!E24)</f>
        <v>0</v>
      </c>
      <c r="D12" s="3">
        <f>IF('Client Info'!F24="","",+'Client Info'!F24)</f>
        <v>0</v>
      </c>
      <c r="E12" s="3">
        <f>IF('Client Info'!G24="","",+'Client Info'!G24)</f>
        <v>0</v>
      </c>
      <c r="F12" s="3">
        <f>IF('Client Info'!H24="","",+'Client Info'!H24)</f>
        <v>0</v>
      </c>
      <c r="G12" s="3">
        <f>IF('Client Info'!I24="","",+'Client Info'!I24)</f>
        <v>0</v>
      </c>
      <c r="H12" s="3">
        <f>IF('Client Info'!J24="","",+'Client Info'!J24)</f>
        <v>0</v>
      </c>
      <c r="I12" s="3">
        <f>IF('Client Info'!K24="","",+'Client Info'!K24)</f>
        <v>0</v>
      </c>
      <c r="J12" s="3">
        <f>IF('Client Info'!L24="","",+'Client Info'!L24)</f>
        <v>0</v>
      </c>
      <c r="K12" s="3" t="str">
        <f>IF('Client Info'!M24="","",+'Client Info'!M24)</f>
        <v/>
      </c>
      <c r="L12" s="3" t="str">
        <f>IF('Client Info'!N24="","",+'Client Info'!N24)</f>
        <v/>
      </c>
      <c r="BA12" s="37" t="str">
        <f t="shared" si="2"/>
        <v/>
      </c>
      <c r="BB12" s="37" t="str">
        <f>$G$5</f>
        <v/>
      </c>
      <c r="BC12" s="37" t="b">
        <f t="shared" si="3"/>
        <v>0</v>
      </c>
    </row>
    <row r="13" spans="1:55" x14ac:dyDescent="0.2">
      <c r="G13" s="3"/>
      <c r="BA13" s="37" t="str">
        <f t="shared" si="2"/>
        <v/>
      </c>
      <c r="BB13" s="37" t="str">
        <f>$H$5</f>
        <v/>
      </c>
      <c r="BC13" s="37" t="b">
        <f t="shared" si="3"/>
        <v>0</v>
      </c>
    </row>
    <row r="14" spans="1:55" x14ac:dyDescent="0.2">
      <c r="G14" s="3"/>
      <c r="BA14" s="37" t="str">
        <f t="shared" si="2"/>
        <v/>
      </c>
      <c r="BB14" s="37" t="str">
        <f>$I$5</f>
        <v/>
      </c>
      <c r="BC14" s="37" t="b">
        <f t="shared" si="3"/>
        <v>0</v>
      </c>
    </row>
    <row r="15" spans="1:55" x14ac:dyDescent="0.2">
      <c r="G15" s="3"/>
      <c r="BA15" s="37" t="str">
        <f t="shared" si="2"/>
        <v/>
      </c>
      <c r="BB15" s="37" t="str">
        <f>$J$5</f>
        <v/>
      </c>
      <c r="BC15" s="37" t="b">
        <f t="shared" si="3"/>
        <v>0</v>
      </c>
    </row>
    <row r="16" spans="1:55" x14ac:dyDescent="0.2">
      <c r="G16" s="3"/>
      <c r="BA16" s="37" t="str">
        <f t="shared" ref="BA16:BA22" si="4">$E$5</f>
        <v/>
      </c>
      <c r="BB16" s="37" t="str">
        <f>$C$5</f>
        <v/>
      </c>
      <c r="BC16" s="37" t="b">
        <f t="shared" si="3"/>
        <v>0</v>
      </c>
    </row>
    <row r="17" spans="1:55" x14ac:dyDescent="0.2">
      <c r="G17" s="3"/>
      <c r="BA17" s="37" t="str">
        <f t="shared" si="4"/>
        <v/>
      </c>
      <c r="BB17" s="37" t="str">
        <f>$D$5</f>
        <v/>
      </c>
      <c r="BC17" s="37" t="b">
        <f t="shared" si="3"/>
        <v>0</v>
      </c>
    </row>
    <row r="18" spans="1:55" x14ac:dyDescent="0.2">
      <c r="G18" s="3"/>
      <c r="BA18" s="37" t="str">
        <f t="shared" si="4"/>
        <v/>
      </c>
      <c r="BB18" s="37" t="str">
        <f>$F$5</f>
        <v/>
      </c>
      <c r="BC18" s="37" t="b">
        <f t="shared" si="3"/>
        <v>0</v>
      </c>
    </row>
    <row r="19" spans="1:55" x14ac:dyDescent="0.2">
      <c r="G19" s="3"/>
      <c r="BA19" s="37" t="str">
        <f t="shared" si="4"/>
        <v/>
      </c>
      <c r="BB19" s="37" t="str">
        <f>$G$5</f>
        <v/>
      </c>
      <c r="BC19" s="37" t="b">
        <f t="shared" si="3"/>
        <v>0</v>
      </c>
    </row>
    <row r="20" spans="1:55" x14ac:dyDescent="0.2">
      <c r="G20" s="3"/>
      <c r="BA20" s="37" t="str">
        <f t="shared" si="4"/>
        <v/>
      </c>
      <c r="BB20" s="37" t="str">
        <f>$H$5</f>
        <v/>
      </c>
      <c r="BC20" s="37" t="b">
        <f t="shared" si="3"/>
        <v>0</v>
      </c>
    </row>
    <row r="21" spans="1:55" x14ac:dyDescent="0.2">
      <c r="G21" s="3"/>
      <c r="BA21" s="37" t="str">
        <f t="shared" si="4"/>
        <v/>
      </c>
      <c r="BB21" s="37" t="str">
        <f>$I$5</f>
        <v/>
      </c>
      <c r="BC21" s="37" t="b">
        <f t="shared" si="3"/>
        <v>0</v>
      </c>
    </row>
    <row r="22" spans="1:55" x14ac:dyDescent="0.2">
      <c r="C22" s="3" t="str">
        <f>+IF(C5="","",IF(C23=$W$105,"A",IF(C23=$W$107,"B",IF(C23=$W$106,"C",""))))</f>
        <v/>
      </c>
      <c r="D22" s="3" t="str">
        <f t="shared" ref="D22:AH22" si="5">+IF(D5="","",IF(D23=$W$105,"A",IF(D23=$W$107,"B",IF(D23=$W$106,"C",""))))</f>
        <v/>
      </c>
      <c r="E22" s="3" t="str">
        <f t="shared" si="5"/>
        <v/>
      </c>
      <c r="F22" s="3" t="str">
        <f t="shared" ref="F22:L22" si="6">+IF(F5="","",IF(F23=$W$105,"A",IF(F23=$W$107,"B",IF(F23=$W$106,"C",""))))</f>
        <v/>
      </c>
      <c r="G22" s="3" t="str">
        <f t="shared" si="6"/>
        <v/>
      </c>
      <c r="H22" s="3" t="str">
        <f t="shared" si="6"/>
        <v/>
      </c>
      <c r="I22" s="3" t="str">
        <f t="shared" si="6"/>
        <v/>
      </c>
      <c r="J22" s="3" t="str">
        <f t="shared" si="6"/>
        <v/>
      </c>
      <c r="K22" s="3" t="str">
        <f t="shared" si="6"/>
        <v/>
      </c>
      <c r="L22" s="3" t="str">
        <f t="shared" si="6"/>
        <v/>
      </c>
      <c r="M22" s="3" t="str">
        <f t="shared" si="5"/>
        <v/>
      </c>
      <c r="N22" s="3" t="str">
        <f t="shared" si="5"/>
        <v/>
      </c>
      <c r="O22" s="3" t="str">
        <f t="shared" si="5"/>
        <v/>
      </c>
      <c r="P22" s="3" t="str">
        <f t="shared" si="5"/>
        <v/>
      </c>
      <c r="Q22" s="3" t="str">
        <f t="shared" si="5"/>
        <v/>
      </c>
      <c r="R22" s="3" t="str">
        <f t="shared" si="5"/>
        <v/>
      </c>
      <c r="S22" s="3" t="str">
        <f t="shared" si="5"/>
        <v/>
      </c>
      <c r="T22" s="3" t="str">
        <f t="shared" si="5"/>
        <v/>
      </c>
      <c r="U22" s="3" t="str">
        <f t="shared" si="5"/>
        <v/>
      </c>
      <c r="V22" s="3" t="str">
        <f t="shared" si="5"/>
        <v/>
      </c>
      <c r="W22" s="3" t="str">
        <f t="shared" si="5"/>
        <v/>
      </c>
      <c r="X22" s="3" t="str">
        <f t="shared" si="5"/>
        <v/>
      </c>
      <c r="Y22" s="3" t="str">
        <f t="shared" si="5"/>
        <v/>
      </c>
      <c r="Z22" s="3" t="str">
        <f t="shared" si="5"/>
        <v/>
      </c>
      <c r="AA22" s="3" t="str">
        <f t="shared" si="5"/>
        <v/>
      </c>
      <c r="AB22" s="3" t="str">
        <f t="shared" si="5"/>
        <v/>
      </c>
      <c r="AC22" s="3" t="str">
        <f t="shared" si="5"/>
        <v/>
      </c>
      <c r="AD22" s="3" t="str">
        <f t="shared" si="5"/>
        <v/>
      </c>
      <c r="AE22" s="3" t="str">
        <f t="shared" si="5"/>
        <v/>
      </c>
      <c r="AF22" s="3" t="str">
        <f t="shared" si="5"/>
        <v/>
      </c>
      <c r="AG22" s="3" t="str">
        <f t="shared" si="5"/>
        <v/>
      </c>
      <c r="AH22" s="3" t="str">
        <f t="shared" si="5"/>
        <v/>
      </c>
      <c r="BA22" s="37" t="str">
        <f t="shared" si="4"/>
        <v/>
      </c>
      <c r="BB22" s="37" t="str">
        <f>$J$5</f>
        <v/>
      </c>
      <c r="BC22" s="37" t="b">
        <f t="shared" si="3"/>
        <v>0</v>
      </c>
    </row>
    <row r="23" spans="1:55" x14ac:dyDescent="0.2">
      <c r="A23" s="11" t="s">
        <v>5</v>
      </c>
      <c r="B23" s="11"/>
      <c r="C23" s="9" t="str">
        <f>+IF(C5="","",IF(L106=TRUE,$W$106,IF(AND(L107=TRUE,L105=TRUE),$W$106,IF(L109=TRUE,$W$105,IF(AND(L108=TRUE,L105=TRUE),$W$106,IF(AND(L107=TRUE,L105=FALSE),$W$107,IF(AND(L108=TRUE,L105=FALSE),$W$107,ERROR)))))))</f>
        <v/>
      </c>
      <c r="D23" s="9" t="str">
        <f>+IF(D5="","",IF(M106=TRUE,$W$106,IF(AND(M107=TRUE,M105=TRUE),$W$106,IF(M109=TRUE,$W$105,IF(AND(M108=TRUE,M105=TRUE),$W$106,IF(AND(M107=TRUE,M105=FALSE),$W$107,IF(AND(M108=TRUE,M105=FALSE),$W$107,ERROR)))))))</f>
        <v/>
      </c>
      <c r="E23" s="9" t="str">
        <f>+IF(E5="","",IF(N106=TRUE,$W$106,IF(AND(N107=TRUE,N105=TRUE),$W$106,IF(N109=TRUE,$W$105,IF(AND(N108=TRUE,N105=TRUE),$W$106,IF(AND(N107=TRUE,N105=FALSE),$W$107,IF(AND(N108=TRUE,N105=FALSE),$W$107,ERROR)))))))</f>
        <v/>
      </c>
      <c r="F23" s="9" t="str">
        <f>+IF(F5="","",IF(O106=TRUE,$W$106,IF(AND(O107=TRUE,O105=TRUE),$W$106,IF(O109=TRUE,$W$105,IF(AND(O108=TRUE,O105=TRUE),$W$106,IF(AND(O107=TRUE,O105=FALSE),$W$107,IF(AND(O108=TRUE,O105=FALSE),$W$107,ERROR)))))))</f>
        <v/>
      </c>
      <c r="G23" s="9" t="str">
        <f t="shared" ref="G23:L23" si="7">+IF(G5="","",IF(P106=TRUE,$W$106,IF(AND(P107=TRUE,P105=TRUE),$W$106,IF(P109=TRUE,$W$105,IF(AND(P108=TRUE,P105=TRUE),$W$106,IF(AND(P107=TRUE,P105=FALSE),$W$107,IF(AND(P108=TRUE,P105=FALSE),$W$107,ERROR)))))))</f>
        <v/>
      </c>
      <c r="H23" s="9" t="str">
        <f t="shared" si="7"/>
        <v/>
      </c>
      <c r="I23" s="9" t="str">
        <f t="shared" si="7"/>
        <v/>
      </c>
      <c r="J23" s="9" t="str">
        <f t="shared" si="7"/>
        <v/>
      </c>
      <c r="K23" s="9" t="str">
        <f t="shared" si="7"/>
        <v/>
      </c>
      <c r="L23" s="9" t="str">
        <f t="shared" si="7"/>
        <v/>
      </c>
      <c r="BA23" s="37" t="str">
        <f t="shared" ref="BA23:BA29" si="8">$F$5</f>
        <v/>
      </c>
      <c r="BB23" s="37" t="str">
        <f>$C$5</f>
        <v/>
      </c>
      <c r="BC23" s="37" t="b">
        <f t="shared" si="3"/>
        <v>0</v>
      </c>
    </row>
    <row r="24" spans="1:55" x14ac:dyDescent="0.2">
      <c r="A24" s="11"/>
      <c r="B24" s="11"/>
      <c r="C24" s="10"/>
      <c r="D24" s="10"/>
      <c r="E24" s="10"/>
      <c r="F24" s="10"/>
      <c r="G24" s="10"/>
      <c r="H24" s="10"/>
      <c r="I24" s="10"/>
      <c r="J24" s="10"/>
      <c r="K24" s="10"/>
      <c r="L24" s="10"/>
      <c r="AA24" t="s">
        <v>14</v>
      </c>
      <c r="BA24" s="37" t="str">
        <f t="shared" si="8"/>
        <v/>
      </c>
      <c r="BB24" s="37" t="str">
        <f>$D$5</f>
        <v/>
      </c>
      <c r="BC24" s="37" t="b">
        <f t="shared" si="3"/>
        <v>0</v>
      </c>
    </row>
    <row r="25" spans="1:55" x14ac:dyDescent="0.2">
      <c r="BA25" s="37" t="str">
        <f t="shared" si="8"/>
        <v/>
      </c>
      <c r="BB25" s="37" t="str">
        <f>$E$5</f>
        <v/>
      </c>
      <c r="BC25" s="37" t="b">
        <f t="shared" si="3"/>
        <v>0</v>
      </c>
    </row>
    <row r="26" spans="1:55" x14ac:dyDescent="0.2">
      <c r="Y26" s="8" t="str">
        <f>+C$36</f>
        <v/>
      </c>
      <c r="Z26" s="8" t="str">
        <f t="shared" ref="Z26:AH26" si="9">+D$36</f>
        <v/>
      </c>
      <c r="AA26" s="8" t="str">
        <f t="shared" si="9"/>
        <v/>
      </c>
      <c r="AB26" s="8" t="str">
        <f t="shared" si="9"/>
        <v/>
      </c>
      <c r="AC26" s="8" t="str">
        <f t="shared" si="9"/>
        <v/>
      </c>
      <c r="AD26" s="8" t="str">
        <f t="shared" si="9"/>
        <v/>
      </c>
      <c r="AE26" s="8" t="str">
        <f t="shared" si="9"/>
        <v/>
      </c>
      <c r="AF26" s="8" t="str">
        <f t="shared" si="9"/>
        <v/>
      </c>
      <c r="AG26" s="8" t="str">
        <f t="shared" si="9"/>
        <v/>
      </c>
      <c r="AH26" s="8" t="str">
        <f t="shared" si="9"/>
        <v/>
      </c>
      <c r="BA26" s="37" t="str">
        <f t="shared" si="8"/>
        <v/>
      </c>
      <c r="BB26" s="37" t="str">
        <f>$G$5</f>
        <v/>
      </c>
      <c r="BC26" s="37" t="b">
        <f t="shared" si="3"/>
        <v>0</v>
      </c>
    </row>
    <row r="27" spans="1:55" x14ac:dyDescent="0.2">
      <c r="X27" s="6" t="str">
        <f>+$A$37</f>
        <v/>
      </c>
      <c r="Y27" t="str">
        <f>+IF(Y$26="","",IF($X27="","",IF(Y$26=$X27,"y","n")))</f>
        <v/>
      </c>
      <c r="Z27" t="str">
        <f t="shared" ref="Z27:AH36" si="10">+IF(Z$26="","",IF($X27="","",IF(Z$26=$X27,"y","n")))</f>
        <v/>
      </c>
      <c r="AA27" t="str">
        <f t="shared" si="10"/>
        <v/>
      </c>
      <c r="AB27" t="str">
        <f t="shared" si="10"/>
        <v/>
      </c>
      <c r="AC27" t="str">
        <f t="shared" si="10"/>
        <v/>
      </c>
      <c r="AD27" t="str">
        <f t="shared" si="10"/>
        <v/>
      </c>
      <c r="AE27" t="str">
        <f t="shared" si="10"/>
        <v/>
      </c>
      <c r="AF27" t="str">
        <f t="shared" si="10"/>
        <v/>
      </c>
      <c r="AG27" t="str">
        <f t="shared" si="10"/>
        <v/>
      </c>
      <c r="AH27" t="str">
        <f t="shared" si="10"/>
        <v/>
      </c>
      <c r="BA27" s="37" t="str">
        <f t="shared" si="8"/>
        <v/>
      </c>
      <c r="BB27" s="37" t="str">
        <f>$H$5</f>
        <v/>
      </c>
      <c r="BC27" s="37" t="b">
        <f t="shared" si="3"/>
        <v>0</v>
      </c>
    </row>
    <row r="28" spans="1:55" x14ac:dyDescent="0.2">
      <c r="X28" s="6" t="str">
        <f>+$A$38</f>
        <v/>
      </c>
      <c r="Y28" t="str">
        <f t="shared" ref="Y28:Y36" si="11">+IF(Y$26="","",IF($X28="","",IF(Y$26=$X28,"y","n")))</f>
        <v/>
      </c>
      <c r="Z28" t="str">
        <f t="shared" si="10"/>
        <v/>
      </c>
      <c r="AA28" t="str">
        <f t="shared" si="10"/>
        <v/>
      </c>
      <c r="AB28" t="str">
        <f t="shared" si="10"/>
        <v/>
      </c>
      <c r="AC28" t="str">
        <f t="shared" si="10"/>
        <v/>
      </c>
      <c r="AD28" t="str">
        <f t="shared" si="10"/>
        <v/>
      </c>
      <c r="AE28" t="str">
        <f t="shared" si="10"/>
        <v/>
      </c>
      <c r="AF28" t="str">
        <f t="shared" si="10"/>
        <v/>
      </c>
      <c r="AG28" t="str">
        <f t="shared" si="10"/>
        <v/>
      </c>
      <c r="AH28" t="str">
        <f t="shared" si="10"/>
        <v/>
      </c>
      <c r="BA28" s="37" t="str">
        <f t="shared" si="8"/>
        <v/>
      </c>
      <c r="BB28" s="37" t="str">
        <f>$I$5</f>
        <v/>
      </c>
      <c r="BC28" s="37" t="b">
        <f t="shared" si="3"/>
        <v>0</v>
      </c>
    </row>
    <row r="29" spans="1:55" x14ac:dyDescent="0.2">
      <c r="X29" s="6" t="str">
        <f>+$A$39</f>
        <v/>
      </c>
      <c r="Y29" t="str">
        <f t="shared" si="11"/>
        <v/>
      </c>
      <c r="Z29" t="str">
        <f t="shared" si="10"/>
        <v/>
      </c>
      <c r="AA29" t="str">
        <f t="shared" si="10"/>
        <v/>
      </c>
      <c r="AB29" t="str">
        <f t="shared" si="10"/>
        <v/>
      </c>
      <c r="AC29" t="str">
        <f t="shared" si="10"/>
        <v/>
      </c>
      <c r="AD29" t="str">
        <f t="shared" si="10"/>
        <v/>
      </c>
      <c r="AE29" t="str">
        <f t="shared" si="10"/>
        <v/>
      </c>
      <c r="AF29" t="str">
        <f t="shared" si="10"/>
        <v/>
      </c>
      <c r="AG29" t="str">
        <f t="shared" si="10"/>
        <v/>
      </c>
      <c r="AH29" t="str">
        <f t="shared" si="10"/>
        <v/>
      </c>
      <c r="BA29" s="37" t="str">
        <f t="shared" si="8"/>
        <v/>
      </c>
      <c r="BB29" s="37" t="str">
        <f>$J$5</f>
        <v/>
      </c>
      <c r="BC29" s="37" t="b">
        <f t="shared" si="3"/>
        <v>0</v>
      </c>
    </row>
    <row r="30" spans="1:55" x14ac:dyDescent="0.2">
      <c r="X30" s="6" t="str">
        <f>+$A$40</f>
        <v/>
      </c>
      <c r="Y30" t="str">
        <f t="shared" si="11"/>
        <v/>
      </c>
      <c r="Z30" t="str">
        <f t="shared" si="10"/>
        <v/>
      </c>
      <c r="AA30" t="str">
        <f t="shared" si="10"/>
        <v/>
      </c>
      <c r="AB30" t="str">
        <f t="shared" si="10"/>
        <v/>
      </c>
      <c r="AC30" t="str">
        <f t="shared" si="10"/>
        <v/>
      </c>
      <c r="AD30" t="str">
        <f t="shared" si="10"/>
        <v/>
      </c>
      <c r="AE30" t="str">
        <f t="shared" si="10"/>
        <v/>
      </c>
      <c r="AF30" t="str">
        <f t="shared" si="10"/>
        <v/>
      </c>
      <c r="AG30" t="str">
        <f t="shared" si="10"/>
        <v/>
      </c>
      <c r="AH30" t="str">
        <f t="shared" si="10"/>
        <v/>
      </c>
      <c r="BA30" s="37" t="str">
        <f t="shared" ref="BA30:BA36" si="12">$G$5</f>
        <v/>
      </c>
      <c r="BB30" s="37" t="str">
        <f>$C$5</f>
        <v/>
      </c>
      <c r="BC30" s="37" t="b">
        <f t="shared" si="3"/>
        <v>0</v>
      </c>
    </row>
    <row r="31" spans="1:55" x14ac:dyDescent="0.2">
      <c r="X31" s="6" t="str">
        <f>+$A$41</f>
        <v/>
      </c>
      <c r="Y31" t="str">
        <f t="shared" si="11"/>
        <v/>
      </c>
      <c r="Z31" t="str">
        <f t="shared" si="10"/>
        <v/>
      </c>
      <c r="AA31" t="str">
        <f t="shared" si="10"/>
        <v/>
      </c>
      <c r="AB31" t="str">
        <f t="shared" si="10"/>
        <v/>
      </c>
      <c r="AC31" t="str">
        <f t="shared" si="10"/>
        <v/>
      </c>
      <c r="AD31" t="str">
        <f t="shared" si="10"/>
        <v/>
      </c>
      <c r="AE31" t="str">
        <f t="shared" si="10"/>
        <v/>
      </c>
      <c r="AF31" t="str">
        <f t="shared" si="10"/>
        <v/>
      </c>
      <c r="AG31" t="str">
        <f t="shared" si="10"/>
        <v/>
      </c>
      <c r="AH31" t="str">
        <f t="shared" si="10"/>
        <v/>
      </c>
      <c r="BA31" s="37" t="str">
        <f t="shared" si="12"/>
        <v/>
      </c>
      <c r="BB31" s="37" t="str">
        <f>$D$5</f>
        <v/>
      </c>
      <c r="BC31" s="37" t="b">
        <f t="shared" si="3"/>
        <v>0</v>
      </c>
    </row>
    <row r="32" spans="1:55" x14ac:dyDescent="0.2">
      <c r="X32" s="6" t="str">
        <f>+$A$42</f>
        <v/>
      </c>
      <c r="Y32" t="str">
        <f t="shared" si="11"/>
        <v/>
      </c>
      <c r="Z32" t="str">
        <f t="shared" si="10"/>
        <v/>
      </c>
      <c r="AA32" t="str">
        <f t="shared" si="10"/>
        <v/>
      </c>
      <c r="AB32" t="str">
        <f t="shared" si="10"/>
        <v/>
      </c>
      <c r="AC32" t="str">
        <f t="shared" si="10"/>
        <v/>
      </c>
      <c r="AD32" t="str">
        <f t="shared" si="10"/>
        <v/>
      </c>
      <c r="AE32" t="str">
        <f t="shared" si="10"/>
        <v/>
      </c>
      <c r="AF32" t="str">
        <f t="shared" si="10"/>
        <v/>
      </c>
      <c r="AG32" t="str">
        <f t="shared" si="10"/>
        <v/>
      </c>
      <c r="AH32" t="str">
        <f t="shared" si="10"/>
        <v/>
      </c>
      <c r="BA32" s="37" t="str">
        <f t="shared" si="12"/>
        <v/>
      </c>
      <c r="BB32" s="37" t="str">
        <f>$E$5</f>
        <v/>
      </c>
      <c r="BC32" s="37" t="b">
        <f t="shared" si="3"/>
        <v>0</v>
      </c>
    </row>
    <row r="33" spans="1:55" x14ac:dyDescent="0.2">
      <c r="X33" s="6" t="str">
        <f>+$A$43</f>
        <v/>
      </c>
      <c r="Y33" t="str">
        <f t="shared" si="11"/>
        <v/>
      </c>
      <c r="Z33" t="str">
        <f t="shared" si="10"/>
        <v/>
      </c>
      <c r="AA33" t="str">
        <f t="shared" si="10"/>
        <v/>
      </c>
      <c r="AB33" t="str">
        <f t="shared" si="10"/>
        <v/>
      </c>
      <c r="AC33" t="str">
        <f t="shared" si="10"/>
        <v/>
      </c>
      <c r="AD33" t="str">
        <f t="shared" si="10"/>
        <v/>
      </c>
      <c r="AE33" t="str">
        <f t="shared" si="10"/>
        <v/>
      </c>
      <c r="AF33" t="str">
        <f t="shared" si="10"/>
        <v/>
      </c>
      <c r="AG33" t="str">
        <f t="shared" si="10"/>
        <v/>
      </c>
      <c r="AH33" t="str">
        <f t="shared" si="10"/>
        <v/>
      </c>
      <c r="BA33" s="37" t="str">
        <f t="shared" si="12"/>
        <v/>
      </c>
      <c r="BB33" s="37" t="str">
        <f>$F$5</f>
        <v/>
      </c>
      <c r="BC33" s="37" t="b">
        <f t="shared" si="3"/>
        <v>0</v>
      </c>
    </row>
    <row r="34" spans="1:55" x14ac:dyDescent="0.2">
      <c r="A34" s="12"/>
      <c r="B34" s="12"/>
      <c r="X34" s="6" t="str">
        <f>+$A$44</f>
        <v/>
      </c>
      <c r="Y34" t="str">
        <f t="shared" si="11"/>
        <v/>
      </c>
      <c r="Z34" t="str">
        <f t="shared" si="10"/>
        <v/>
      </c>
      <c r="AA34" t="str">
        <f t="shared" si="10"/>
        <v/>
      </c>
      <c r="AB34" t="str">
        <f t="shared" si="10"/>
        <v/>
      </c>
      <c r="AC34" t="str">
        <f t="shared" si="10"/>
        <v/>
      </c>
      <c r="AD34" t="str">
        <f t="shared" si="10"/>
        <v/>
      </c>
      <c r="AE34" t="str">
        <f t="shared" si="10"/>
        <v/>
      </c>
      <c r="AF34" t="str">
        <f t="shared" si="10"/>
        <v/>
      </c>
      <c r="AG34" t="str">
        <f t="shared" si="10"/>
        <v/>
      </c>
      <c r="AH34" t="str">
        <f t="shared" si="10"/>
        <v/>
      </c>
      <c r="BA34" s="37" t="str">
        <f t="shared" si="12"/>
        <v/>
      </c>
      <c r="BB34" s="37" t="str">
        <f>$H$5</f>
        <v/>
      </c>
      <c r="BC34" s="37" t="b">
        <f t="shared" si="3"/>
        <v>0</v>
      </c>
    </row>
    <row r="35" spans="1:55" x14ac:dyDescent="0.2">
      <c r="A35" s="2" t="s">
        <v>3</v>
      </c>
      <c r="B35" s="2"/>
      <c r="X35" s="6" t="str">
        <f>+$A$45</f>
        <v/>
      </c>
      <c r="Y35" t="str">
        <f t="shared" si="11"/>
        <v/>
      </c>
      <c r="Z35" t="str">
        <f t="shared" si="10"/>
        <v/>
      </c>
      <c r="AA35" t="str">
        <f t="shared" si="10"/>
        <v/>
      </c>
      <c r="AB35" t="str">
        <f t="shared" si="10"/>
        <v/>
      </c>
      <c r="AC35" t="str">
        <f t="shared" si="10"/>
        <v/>
      </c>
      <c r="AD35" t="str">
        <f t="shared" si="10"/>
        <v/>
      </c>
      <c r="AE35" t="str">
        <f t="shared" si="10"/>
        <v/>
      </c>
      <c r="AF35" t="str">
        <f t="shared" si="10"/>
        <v/>
      </c>
      <c r="AG35" t="str">
        <f t="shared" si="10"/>
        <v/>
      </c>
      <c r="AH35" t="str">
        <f t="shared" si="10"/>
        <v/>
      </c>
      <c r="BA35" s="37" t="str">
        <f t="shared" si="12"/>
        <v/>
      </c>
      <c r="BB35" s="37" t="str">
        <f>$I$5</f>
        <v/>
      </c>
      <c r="BC35" s="37" t="b">
        <f t="shared" si="3"/>
        <v>0</v>
      </c>
    </row>
    <row r="36" spans="1:55" ht="25.5" x14ac:dyDescent="0.2">
      <c r="B36" s="17" t="s">
        <v>39</v>
      </c>
      <c r="C36" s="7" t="str">
        <f>IF(C5="","",C5)</f>
        <v/>
      </c>
      <c r="D36" s="7" t="str">
        <f t="shared" ref="D36:L36" si="13">IF(D5="","",D5)</f>
        <v/>
      </c>
      <c r="E36" s="7" t="str">
        <f t="shared" si="13"/>
        <v/>
      </c>
      <c r="F36" s="7" t="str">
        <f t="shared" si="13"/>
        <v/>
      </c>
      <c r="G36" s="8" t="str">
        <f t="shared" si="13"/>
        <v/>
      </c>
      <c r="H36" s="8" t="str">
        <f t="shared" si="13"/>
        <v/>
      </c>
      <c r="I36" s="8" t="str">
        <f t="shared" si="13"/>
        <v/>
      </c>
      <c r="J36" s="8" t="str">
        <f t="shared" si="13"/>
        <v/>
      </c>
      <c r="K36" s="8" t="str">
        <f t="shared" si="13"/>
        <v/>
      </c>
      <c r="L36" s="8" t="str">
        <f t="shared" si="13"/>
        <v/>
      </c>
      <c r="M36" s="8"/>
      <c r="N36" s="8"/>
      <c r="O36" s="8"/>
      <c r="X36" s="6" t="str">
        <f>+$A$46</f>
        <v/>
      </c>
      <c r="Y36" t="str">
        <f t="shared" si="11"/>
        <v/>
      </c>
      <c r="Z36" t="str">
        <f t="shared" si="10"/>
        <v/>
      </c>
      <c r="AA36" t="str">
        <f t="shared" si="10"/>
        <v/>
      </c>
      <c r="AB36" t="str">
        <f t="shared" si="10"/>
        <v/>
      </c>
      <c r="AC36" t="str">
        <f t="shared" si="10"/>
        <v/>
      </c>
      <c r="AD36" t="str">
        <f t="shared" si="10"/>
        <v/>
      </c>
      <c r="AE36" t="str">
        <f t="shared" si="10"/>
        <v/>
      </c>
      <c r="AF36" t="str">
        <f t="shared" si="10"/>
        <v/>
      </c>
      <c r="AG36" t="str">
        <f t="shared" si="10"/>
        <v/>
      </c>
      <c r="AH36" t="str">
        <f t="shared" si="10"/>
        <v/>
      </c>
      <c r="BA36" s="37" t="str">
        <f t="shared" si="12"/>
        <v/>
      </c>
      <c r="BB36" s="37" t="str">
        <f>$J$5</f>
        <v/>
      </c>
      <c r="BC36" s="37" t="b">
        <f t="shared" si="3"/>
        <v>0</v>
      </c>
    </row>
    <row r="37" spans="1:55" x14ac:dyDescent="0.2">
      <c r="A37" s="6" t="str">
        <f>+IF(C5="","",C5)</f>
        <v/>
      </c>
      <c r="B37" s="6" t="str">
        <f>+IF(A37="","",COUNTIF(C37:O37,"Yes")+C11)</f>
        <v/>
      </c>
      <c r="C37" s="3" t="str">
        <f t="shared" ref="C37:C46" si="14">+IF(C$36="","",IF($A37="","",IF(Y182=TRUE,"Yes","No")))</f>
        <v/>
      </c>
      <c r="D37" s="3" t="str">
        <f t="shared" ref="D37:D46" si="15">+IF(D$36="","",IF($A37="","",IF(Z182=TRUE,"Yes","No")))</f>
        <v/>
      </c>
      <c r="E37" s="3" t="str">
        <f t="shared" ref="E37:E46" si="16">+IF(E$36="","",IF($A37="","",IF(AA182=TRUE,"Yes","No")))</f>
        <v/>
      </c>
      <c r="F37" s="3" t="str">
        <f t="shared" ref="F37:F46" si="17">+IF(F$36="","",IF($A37="","",IF(AB182=TRUE,"Yes","No")))</f>
        <v/>
      </c>
      <c r="G37" s="3" t="str">
        <f t="shared" ref="G37:G46" si="18">+IF(G$36="","",IF($A37="","",IF(AC182=TRUE,"Yes","No")))</f>
        <v/>
      </c>
      <c r="H37" s="3" t="str">
        <f t="shared" ref="H37:H46" si="19">+IF(H$36="","",IF($A37="","",IF(AD182=TRUE,"Yes","No")))</f>
        <v/>
      </c>
      <c r="I37" s="3" t="str">
        <f t="shared" ref="I37:I46" si="20">+IF(I$36="","",IF($A37="","",IF(AE182=TRUE,"Yes","No")))</f>
        <v/>
      </c>
      <c r="J37" s="3" t="str">
        <f t="shared" ref="J37:J46" si="21">+IF(J$36="","",IF($A37="","",IF(AF182=TRUE,"Yes","No")))</f>
        <v/>
      </c>
      <c r="K37" s="3" t="str">
        <f t="shared" ref="K37:K46" si="22">+IF(K$36="","",IF($A37="","",IF(AG182=TRUE,"Yes","No")))</f>
        <v/>
      </c>
      <c r="L37" s="3" t="str">
        <f t="shared" ref="L37:L46" si="23">+IF(L$36="","",IF($A37="","",IF(AH182=TRUE,"Yes","No")))</f>
        <v/>
      </c>
      <c r="M37" s="3" t="str">
        <f t="shared" ref="M37:M46" si="24">+IF(M$36="","",IF($A37="","",IF(AI182=TRUE,"Yes","No")))</f>
        <v/>
      </c>
      <c r="N37" s="3" t="str">
        <f t="shared" ref="N37:N46" si="25">+IF(N$36="","",IF($A37="","",IF(AJ182=TRUE,"Yes","No")))</f>
        <v/>
      </c>
      <c r="O37" s="3" t="str">
        <f t="shared" ref="O37:O46" si="26">+IF(O$36="","",IF($A37="","",IF(AK182=TRUE,"Yes","No")))</f>
        <v/>
      </c>
      <c r="BA37" s="37" t="str">
        <f t="shared" ref="BA37:BA43" si="27">$H$5</f>
        <v/>
      </c>
      <c r="BB37" s="37" t="str">
        <f>$C$5</f>
        <v/>
      </c>
      <c r="BC37" s="37" t="b">
        <f t="shared" si="3"/>
        <v>0</v>
      </c>
    </row>
    <row r="38" spans="1:55" x14ac:dyDescent="0.2">
      <c r="A38" s="6" t="str">
        <f>+IF(D5="","",D5)</f>
        <v/>
      </c>
      <c r="B38" s="6" t="str">
        <f>+IF(A38="","",COUNTIF(C38:O38,"Yes")+D11)</f>
        <v/>
      </c>
      <c r="C38" s="3" t="str">
        <f t="shared" si="14"/>
        <v/>
      </c>
      <c r="D38" s="3" t="str">
        <f t="shared" si="15"/>
        <v/>
      </c>
      <c r="E38" s="3" t="str">
        <f t="shared" si="16"/>
        <v/>
      </c>
      <c r="F38" s="3" t="str">
        <f t="shared" si="17"/>
        <v/>
      </c>
      <c r="G38" s="3" t="str">
        <f t="shared" si="18"/>
        <v/>
      </c>
      <c r="H38" s="3" t="str">
        <f t="shared" si="19"/>
        <v/>
      </c>
      <c r="I38" s="3" t="str">
        <f t="shared" si="20"/>
        <v/>
      </c>
      <c r="J38" s="3" t="str">
        <f t="shared" si="21"/>
        <v/>
      </c>
      <c r="K38" s="3" t="str">
        <f t="shared" si="22"/>
        <v/>
      </c>
      <c r="L38" s="3" t="str">
        <f t="shared" si="23"/>
        <v/>
      </c>
      <c r="M38" s="3" t="str">
        <f t="shared" si="24"/>
        <v/>
      </c>
      <c r="N38" s="3" t="str">
        <f t="shared" si="25"/>
        <v/>
      </c>
      <c r="O38" s="3" t="str">
        <f t="shared" si="26"/>
        <v/>
      </c>
      <c r="X38" t="s">
        <v>15</v>
      </c>
      <c r="BA38" s="37" t="str">
        <f t="shared" si="27"/>
        <v/>
      </c>
      <c r="BB38" s="37" t="str">
        <f>$D$5</f>
        <v/>
      </c>
      <c r="BC38" s="37" t="b">
        <f t="shared" si="3"/>
        <v>0</v>
      </c>
    </row>
    <row r="39" spans="1:55" x14ac:dyDescent="0.2">
      <c r="A39" s="6" t="str">
        <f>+IF(E5="","",E5)</f>
        <v/>
      </c>
      <c r="B39" s="6" t="str">
        <f>+IF(A39="","",COUNTIF(C39:O39,"Yes")+E11)</f>
        <v/>
      </c>
      <c r="C39" s="3" t="str">
        <f t="shared" si="14"/>
        <v/>
      </c>
      <c r="D39" s="3" t="str">
        <f t="shared" si="15"/>
        <v/>
      </c>
      <c r="E39" s="3" t="str">
        <f t="shared" si="16"/>
        <v/>
      </c>
      <c r="F39" s="3" t="str">
        <f t="shared" si="17"/>
        <v/>
      </c>
      <c r="G39" s="3" t="str">
        <f t="shared" si="18"/>
        <v/>
      </c>
      <c r="H39" s="3" t="str">
        <f t="shared" si="19"/>
        <v/>
      </c>
      <c r="I39" s="3" t="str">
        <f t="shared" si="20"/>
        <v/>
      </c>
      <c r="J39" s="3" t="str">
        <f t="shared" si="21"/>
        <v/>
      </c>
      <c r="K39" s="3" t="str">
        <f t="shared" si="22"/>
        <v/>
      </c>
      <c r="L39" s="3" t="str">
        <f t="shared" si="23"/>
        <v/>
      </c>
      <c r="M39" s="3" t="str">
        <f t="shared" si="24"/>
        <v/>
      </c>
      <c r="N39" s="3" t="str">
        <f t="shared" si="25"/>
        <v/>
      </c>
      <c r="O39" s="3" t="str">
        <f t="shared" si="26"/>
        <v/>
      </c>
      <c r="X39" s="18" t="s">
        <v>86</v>
      </c>
      <c r="BA39" s="37" t="str">
        <f t="shared" si="27"/>
        <v/>
      </c>
      <c r="BB39" s="37" t="str">
        <f>$E$5</f>
        <v/>
      </c>
      <c r="BC39" s="37" t="b">
        <f t="shared" si="3"/>
        <v>0</v>
      </c>
    </row>
    <row r="40" spans="1:55" x14ac:dyDescent="0.2">
      <c r="A40" s="6" t="str">
        <f>+IF(F5="","",F5)</f>
        <v/>
      </c>
      <c r="B40" s="6" t="str">
        <f>+IF(A40="","",COUNTIF(C40:O40,"Yes")+F11)</f>
        <v/>
      </c>
      <c r="C40" s="3" t="str">
        <f t="shared" si="14"/>
        <v/>
      </c>
      <c r="D40" s="3" t="str">
        <f t="shared" si="15"/>
        <v/>
      </c>
      <c r="E40" s="3" t="str">
        <f t="shared" si="16"/>
        <v/>
      </c>
      <c r="F40" s="3" t="str">
        <f t="shared" si="17"/>
        <v/>
      </c>
      <c r="G40" s="3" t="str">
        <f t="shared" si="18"/>
        <v/>
      </c>
      <c r="H40" s="3" t="str">
        <f t="shared" si="19"/>
        <v/>
      </c>
      <c r="I40" s="3" t="str">
        <f t="shared" si="20"/>
        <v/>
      </c>
      <c r="J40" s="3" t="str">
        <f t="shared" si="21"/>
        <v/>
      </c>
      <c r="K40" s="3" t="str">
        <f t="shared" si="22"/>
        <v/>
      </c>
      <c r="L40" s="3" t="str">
        <f t="shared" si="23"/>
        <v/>
      </c>
      <c r="M40" s="3" t="str">
        <f t="shared" si="24"/>
        <v/>
      </c>
      <c r="N40" s="3" t="str">
        <f t="shared" si="25"/>
        <v/>
      </c>
      <c r="O40" s="3" t="str">
        <f t="shared" si="26"/>
        <v/>
      </c>
      <c r="Y40" s="8" t="str">
        <f t="shared" ref="Y40:AH40" si="28">+C$36</f>
        <v/>
      </c>
      <c r="Z40" s="8" t="str">
        <f t="shared" si="28"/>
        <v/>
      </c>
      <c r="AA40" s="8" t="str">
        <f t="shared" si="28"/>
        <v/>
      </c>
      <c r="AB40" s="8" t="str">
        <f t="shared" si="28"/>
        <v/>
      </c>
      <c r="AC40" s="8" t="str">
        <f t="shared" si="28"/>
        <v/>
      </c>
      <c r="AD40" s="8" t="str">
        <f t="shared" si="28"/>
        <v/>
      </c>
      <c r="AE40" s="8" t="str">
        <f t="shared" si="28"/>
        <v/>
      </c>
      <c r="AF40" s="8" t="str">
        <f t="shared" si="28"/>
        <v/>
      </c>
      <c r="AG40" s="8" t="str">
        <f t="shared" si="28"/>
        <v/>
      </c>
      <c r="AH40" s="8" t="str">
        <f t="shared" si="28"/>
        <v/>
      </c>
      <c r="BA40" s="37" t="str">
        <f t="shared" si="27"/>
        <v/>
      </c>
      <c r="BB40" s="37" t="str">
        <f>$F$5</f>
        <v/>
      </c>
      <c r="BC40" s="37" t="b">
        <f t="shared" si="3"/>
        <v>0</v>
      </c>
    </row>
    <row r="41" spans="1:55" x14ac:dyDescent="0.2">
      <c r="A41" s="6" t="str">
        <f>+IF(G5="","",G5)</f>
        <v/>
      </c>
      <c r="B41" s="6" t="str">
        <f>+IF(A41="","",COUNTIF(C41:O41,"Yes")+G11)</f>
        <v/>
      </c>
      <c r="C41" s="3" t="str">
        <f t="shared" si="14"/>
        <v/>
      </c>
      <c r="D41" s="3" t="str">
        <f t="shared" si="15"/>
        <v/>
      </c>
      <c r="E41" s="3" t="str">
        <f t="shared" si="16"/>
        <v/>
      </c>
      <c r="F41" s="3" t="str">
        <f t="shared" si="17"/>
        <v/>
      </c>
      <c r="G41" s="3" t="str">
        <f t="shared" si="18"/>
        <v/>
      </c>
      <c r="H41" s="3" t="str">
        <f t="shared" si="19"/>
        <v/>
      </c>
      <c r="I41" s="3" t="str">
        <f t="shared" si="20"/>
        <v/>
      </c>
      <c r="J41" s="3" t="str">
        <f t="shared" si="21"/>
        <v/>
      </c>
      <c r="K41" s="3" t="str">
        <f t="shared" si="22"/>
        <v/>
      </c>
      <c r="L41" s="3" t="str">
        <f t="shared" si="23"/>
        <v/>
      </c>
      <c r="M41" s="3" t="str">
        <f t="shared" si="24"/>
        <v/>
      </c>
      <c r="N41" s="3" t="str">
        <f t="shared" si="25"/>
        <v/>
      </c>
      <c r="O41" s="3" t="str">
        <f t="shared" si="26"/>
        <v/>
      </c>
      <c r="X41" s="6" t="str">
        <f>+$A$37</f>
        <v/>
      </c>
      <c r="Y41" s="28" t="s">
        <v>27</v>
      </c>
      <c r="Z41" t="str">
        <f>+IF(Z$40="","",IF($X41="","",IF('Client Info'!$G$31="y","y","n")))</f>
        <v/>
      </c>
      <c r="AA41" t="str">
        <f>+IF(AA$40="","",IF($X41="","",IF('Client Info'!$G$32="y","y","n")))</f>
        <v/>
      </c>
      <c r="AB41" t="str">
        <f>+IF(AB$40="","",IF($X41="","",IF('Client Info'!$G$33="y","y","n")))</f>
        <v/>
      </c>
      <c r="AC41" t="str">
        <f>+IF(AC$40="","",IF($X41="","",IF('Client Info'!$G$34="y","y","n")))</f>
        <v/>
      </c>
      <c r="AD41" t="str">
        <f>+IF(AD$40="","",IF($X41="","",IF('Client Info'!$G$35="y","y","n")))</f>
        <v/>
      </c>
      <c r="AE41" t="str">
        <f>+IF(AE$40="","",IF($X41="","",IF('Client Info'!$G$36="y","y","n")))</f>
        <v/>
      </c>
      <c r="AF41" t="str">
        <f>+IF(AF$40="","",IF($X41="","",IF('Client Info'!$G$37="y","y","n")))</f>
        <v/>
      </c>
      <c r="BA41" s="37" t="str">
        <f t="shared" si="27"/>
        <v/>
      </c>
      <c r="BB41" s="37" t="str">
        <f>$G$5</f>
        <v/>
      </c>
      <c r="BC41" s="37" t="b">
        <f t="shared" si="3"/>
        <v>0</v>
      </c>
    </row>
    <row r="42" spans="1:55" x14ac:dyDescent="0.2">
      <c r="A42" s="6" t="str">
        <f>+IF(H5="","",H5)</f>
        <v/>
      </c>
      <c r="B42" s="6" t="str">
        <f>+IF(A42="","",COUNTIF(C42:O42,"Yes")+H11)</f>
        <v/>
      </c>
      <c r="C42" s="3" t="str">
        <f t="shared" si="14"/>
        <v/>
      </c>
      <c r="D42" s="3" t="str">
        <f t="shared" si="15"/>
        <v/>
      </c>
      <c r="E42" s="3" t="str">
        <f t="shared" si="16"/>
        <v/>
      </c>
      <c r="F42" s="3" t="str">
        <f t="shared" si="17"/>
        <v/>
      </c>
      <c r="G42" s="3" t="str">
        <f t="shared" si="18"/>
        <v/>
      </c>
      <c r="H42" s="3" t="str">
        <f t="shared" si="19"/>
        <v/>
      </c>
      <c r="I42" s="3" t="str">
        <f t="shared" si="20"/>
        <v/>
      </c>
      <c r="J42" s="3" t="str">
        <f t="shared" si="21"/>
        <v/>
      </c>
      <c r="K42" s="3" t="str">
        <f t="shared" si="22"/>
        <v/>
      </c>
      <c r="L42" s="3" t="str">
        <f t="shared" si="23"/>
        <v/>
      </c>
      <c r="M42" s="3" t="str">
        <f t="shared" si="24"/>
        <v/>
      </c>
      <c r="N42" s="3" t="str">
        <f t="shared" si="25"/>
        <v/>
      </c>
      <c r="O42" s="3" t="str">
        <f t="shared" si="26"/>
        <v/>
      </c>
      <c r="X42" s="6" t="str">
        <f>+$A$38</f>
        <v/>
      </c>
      <c r="Y42" t="str">
        <f>+IF(Y$40="","",IF($X42="","",IF('Client Info'!$G$38="y","y","n")))</f>
        <v/>
      </c>
      <c r="Z42" s="28" t="s">
        <v>27</v>
      </c>
      <c r="AA42" t="str">
        <f>+IF(AA$40="","",IF($X42="","",IF('Client Info'!$G$39="y","y","n")))</f>
        <v/>
      </c>
      <c r="AB42" t="str">
        <f>+IF(AB$40="","",IF($X42="","",IF('Client Info'!$G$40="y","y","n")))</f>
        <v/>
      </c>
      <c r="AC42" t="str">
        <f>+IF(AC$40="","",IF($X42="","",IF('Client Info'!$G$41="y","y","n")))</f>
        <v/>
      </c>
      <c r="AD42" t="str">
        <f>+IF(AD$40="","",IF($X42="","",IF('Client Info'!$G$42="y","y","n")))</f>
        <v/>
      </c>
      <c r="AE42" t="str">
        <f>+IF(AE$40="","",IF($X42="","",IF('Client Info'!$G$43="y","y","n")))</f>
        <v/>
      </c>
      <c r="AF42" t="str">
        <f>+IF(AF$40="","",IF($X42="","",IF('Client Info'!$G$44="y","y","n")))</f>
        <v/>
      </c>
      <c r="AJ42" s="18" t="s">
        <v>63</v>
      </c>
      <c r="BA42" s="37" t="str">
        <f t="shared" si="27"/>
        <v/>
      </c>
      <c r="BB42" s="37" t="str">
        <f>$I$5</f>
        <v/>
      </c>
      <c r="BC42" s="37" t="b">
        <f t="shared" si="3"/>
        <v>0</v>
      </c>
    </row>
    <row r="43" spans="1:55" x14ac:dyDescent="0.2">
      <c r="A43" s="6" t="str">
        <f>+IF(I5="","",I5)</f>
        <v/>
      </c>
      <c r="B43" s="6" t="str">
        <f>+IF(A43="","",COUNTIF(C43:O43,"Yes")+I11)</f>
        <v/>
      </c>
      <c r="C43" s="3" t="str">
        <f t="shared" si="14"/>
        <v/>
      </c>
      <c r="D43" s="3" t="str">
        <f t="shared" si="15"/>
        <v/>
      </c>
      <c r="E43" s="3" t="str">
        <f t="shared" si="16"/>
        <v/>
      </c>
      <c r="F43" s="3" t="str">
        <f t="shared" si="17"/>
        <v/>
      </c>
      <c r="G43" s="3" t="str">
        <f t="shared" si="18"/>
        <v/>
      </c>
      <c r="H43" s="3" t="str">
        <f t="shared" si="19"/>
        <v/>
      </c>
      <c r="I43" s="3" t="str">
        <f t="shared" si="20"/>
        <v/>
      </c>
      <c r="J43" s="3" t="str">
        <f t="shared" si="21"/>
        <v/>
      </c>
      <c r="K43" s="3" t="str">
        <f t="shared" si="22"/>
        <v/>
      </c>
      <c r="L43" s="3" t="str">
        <f t="shared" si="23"/>
        <v/>
      </c>
      <c r="M43" s="3" t="str">
        <f t="shared" si="24"/>
        <v/>
      </c>
      <c r="N43" s="3" t="str">
        <f t="shared" si="25"/>
        <v/>
      </c>
      <c r="O43" s="3" t="str">
        <f t="shared" si="26"/>
        <v/>
      </c>
      <c r="X43" s="6" t="str">
        <f>+$A$39</f>
        <v/>
      </c>
      <c r="Y43" t="str">
        <f>+IF(Y$40="","",IF($X43="","",IF('Client Info'!$G$46="y","y","n")))</f>
        <v/>
      </c>
      <c r="Z43" t="str">
        <f>+IF(Z$40="","",IF($X43="","",IF('Client Info'!$G$47="y","y","n")))</f>
        <v/>
      </c>
      <c r="AA43" s="28" t="s">
        <v>27</v>
      </c>
      <c r="AB43" t="str">
        <f>+IF(AB$40="","",IF($X43="","",IF('Client Info'!$G$48="y","y","n")))</f>
        <v/>
      </c>
      <c r="AC43" t="str">
        <f>+IF(AC$40="","",IF($X43="","",IF('Client Info'!$G$49="y","y","n")))</f>
        <v/>
      </c>
      <c r="AD43" t="str">
        <f>+IF(AD$40="","",IF($X43="","",IF('Client Info'!$G$50="y","y","n")))</f>
        <v/>
      </c>
      <c r="AE43" t="str">
        <f>+IF(AE$40="","",IF($X43="","",IF('Client Info'!$G$51="y","y","n")))</f>
        <v/>
      </c>
      <c r="AF43" t="str">
        <f>+IF(AF$40="","",IF($X43="","",IF('Client Info'!$G$52="y","y","n")))</f>
        <v/>
      </c>
      <c r="AJ43" s="28" t="s">
        <v>64</v>
      </c>
      <c r="BA43" s="37" t="str">
        <f t="shared" si="27"/>
        <v/>
      </c>
      <c r="BB43" s="37" t="str">
        <f>$J$5</f>
        <v/>
      </c>
      <c r="BC43" s="37" t="b">
        <f t="shared" si="3"/>
        <v>0</v>
      </c>
    </row>
    <row r="44" spans="1:55" x14ac:dyDescent="0.2">
      <c r="A44" s="6" t="str">
        <f>+IF(J5="","",J5)</f>
        <v/>
      </c>
      <c r="B44" s="6" t="str">
        <f>+IF(A44="","",COUNTIF(C44:O44,"Yes")+J11)</f>
        <v/>
      </c>
      <c r="C44" s="3" t="str">
        <f t="shared" si="14"/>
        <v/>
      </c>
      <c r="D44" s="3" t="str">
        <f t="shared" si="15"/>
        <v/>
      </c>
      <c r="E44" s="3" t="str">
        <f t="shared" si="16"/>
        <v/>
      </c>
      <c r="F44" s="3" t="str">
        <f t="shared" si="17"/>
        <v/>
      </c>
      <c r="G44" s="3" t="str">
        <f t="shared" si="18"/>
        <v/>
      </c>
      <c r="H44" s="3" t="str">
        <f t="shared" si="19"/>
        <v/>
      </c>
      <c r="I44" s="3" t="str">
        <f t="shared" si="20"/>
        <v/>
      </c>
      <c r="J44" s="3" t="str">
        <f t="shared" si="21"/>
        <v/>
      </c>
      <c r="K44" s="3" t="str">
        <f t="shared" si="22"/>
        <v/>
      </c>
      <c r="L44" s="3" t="str">
        <f t="shared" si="23"/>
        <v/>
      </c>
      <c r="M44" s="3" t="str">
        <f t="shared" si="24"/>
        <v/>
      </c>
      <c r="N44" s="3" t="str">
        <f t="shared" si="25"/>
        <v/>
      </c>
      <c r="O44" s="3" t="str">
        <f t="shared" si="26"/>
        <v/>
      </c>
      <c r="X44" s="6" t="str">
        <f>+$A$40</f>
        <v/>
      </c>
      <c r="Y44" t="str">
        <f>+IF(Y$40="","",IF($X44="","",IF('Client Info'!$G$53="y","y","n")))</f>
        <v/>
      </c>
      <c r="Z44" t="str">
        <f>+IF(Z$40="","",IF($X44="","",IF('Client Info'!$G$54="y","y","n")))</f>
        <v/>
      </c>
      <c r="AA44" t="str">
        <f>+IF(AA$40="","",IF($X44="","",IF('Client Info'!$G$55="y","y","n")))</f>
        <v/>
      </c>
      <c r="AB44" s="28" t="s">
        <v>27</v>
      </c>
      <c r="AC44" t="str">
        <f>+IF(AC$40="","",IF($X44="","",IF('Client Info'!$G$56="y","y","n")))</f>
        <v/>
      </c>
      <c r="AD44" t="str">
        <f>+IF(AD$40="","",IF($X44="","",IF('Client Info'!$G$57="y","y","n")))</f>
        <v/>
      </c>
      <c r="AE44" t="str">
        <f>+IF(AE$40="","",IF($X44="","",IF('Client Info'!$G$58="y","y","n")))</f>
        <v/>
      </c>
      <c r="AF44" t="str">
        <f>+IF(AF$40="","",IF($X44="","",IF('Client Info'!$G$59="y","y","n")))</f>
        <v/>
      </c>
      <c r="BA44" s="37" t="str">
        <f t="shared" ref="BA44:BA50" si="29">$I$5</f>
        <v/>
      </c>
      <c r="BB44" s="37" t="str">
        <f>$C$5</f>
        <v/>
      </c>
      <c r="BC44" s="37" t="b">
        <f t="shared" si="3"/>
        <v>0</v>
      </c>
    </row>
    <row r="45" spans="1:55" x14ac:dyDescent="0.2">
      <c r="A45" s="6" t="str">
        <f>+IF(K5="","",K5)</f>
        <v/>
      </c>
      <c r="B45" s="6" t="str">
        <f>+IF(A45="","",COUNTIF(C45:O45,"Yes")+K11)</f>
        <v/>
      </c>
      <c r="C45" s="3" t="str">
        <f t="shared" si="14"/>
        <v/>
      </c>
      <c r="D45" s="3" t="str">
        <f t="shared" si="15"/>
        <v/>
      </c>
      <c r="E45" s="3" t="str">
        <f t="shared" si="16"/>
        <v/>
      </c>
      <c r="F45" s="3" t="str">
        <f t="shared" si="17"/>
        <v/>
      </c>
      <c r="G45" s="3" t="str">
        <f t="shared" si="18"/>
        <v/>
      </c>
      <c r="H45" s="3" t="str">
        <f t="shared" si="19"/>
        <v/>
      </c>
      <c r="I45" s="3" t="str">
        <f t="shared" si="20"/>
        <v/>
      </c>
      <c r="J45" s="3" t="str">
        <f t="shared" si="21"/>
        <v/>
      </c>
      <c r="K45" s="3" t="str">
        <f t="shared" si="22"/>
        <v/>
      </c>
      <c r="L45" s="3" t="str">
        <f t="shared" si="23"/>
        <v/>
      </c>
      <c r="M45" s="3" t="str">
        <f t="shared" si="24"/>
        <v/>
      </c>
      <c r="N45" s="3" t="str">
        <f t="shared" si="25"/>
        <v/>
      </c>
      <c r="O45" s="3" t="str">
        <f t="shared" si="26"/>
        <v/>
      </c>
      <c r="X45" s="6" t="str">
        <f>+$A$41</f>
        <v/>
      </c>
      <c r="Y45" t="str">
        <f>+IF(Y$40="","",IF($X45="","",IF('Client Info'!$G$61="y","y","n")))</f>
        <v/>
      </c>
      <c r="Z45" t="str">
        <f>+IF(Z$40="","",IF($X45="","",IF('Client Info'!$G$62="y","y","n")))</f>
        <v/>
      </c>
      <c r="AA45" t="str">
        <f>+IF(AA$40="","",IF($X45="","",IF('Client Info'!$G$63="y","y","n")))</f>
        <v/>
      </c>
      <c r="AB45" t="str">
        <f>+IF(AB$40="","",IF($X45="","",IF('Client Info'!$G$64="y","y","n")))</f>
        <v/>
      </c>
      <c r="AC45" s="28" t="s">
        <v>27</v>
      </c>
      <c r="AD45" t="str">
        <f>+IF(AD$40="","",IF($X45="","",IF('Client Info'!$G$65="y","y","n")))</f>
        <v/>
      </c>
      <c r="AE45" t="str">
        <f>+IF(AE$40="","",IF($X45="","",IF('Client Info'!$G$66="y","y","n")))</f>
        <v/>
      </c>
      <c r="AF45" t="str">
        <f>+IF(AF$40="","",IF($X45="","",IF('Client Info'!$G$67="y","y","n")))</f>
        <v/>
      </c>
      <c r="BA45" s="37" t="str">
        <f t="shared" si="29"/>
        <v/>
      </c>
      <c r="BB45" s="37" t="str">
        <f>$D$5</f>
        <v/>
      </c>
      <c r="BC45" s="37" t="b">
        <f t="shared" si="3"/>
        <v>0</v>
      </c>
    </row>
    <row r="46" spans="1:55" x14ac:dyDescent="0.2">
      <c r="A46" s="6" t="str">
        <f>+IF(L5="","",L5)</f>
        <v/>
      </c>
      <c r="B46" s="6" t="str">
        <f>+IF(A46="","",COUNTIF(C46:O46,"Yes")+L11)</f>
        <v/>
      </c>
      <c r="C46" s="3" t="str">
        <f t="shared" si="14"/>
        <v/>
      </c>
      <c r="D46" s="3" t="str">
        <f t="shared" si="15"/>
        <v/>
      </c>
      <c r="E46" s="3" t="str">
        <f t="shared" si="16"/>
        <v/>
      </c>
      <c r="F46" s="3" t="str">
        <f t="shared" si="17"/>
        <v/>
      </c>
      <c r="G46" s="3" t="str">
        <f t="shared" si="18"/>
        <v/>
      </c>
      <c r="H46" s="3" t="str">
        <f t="shared" si="19"/>
        <v/>
      </c>
      <c r="I46" s="3" t="str">
        <f t="shared" si="20"/>
        <v/>
      </c>
      <c r="J46" s="3" t="str">
        <f t="shared" si="21"/>
        <v/>
      </c>
      <c r="K46" s="3" t="str">
        <f t="shared" si="22"/>
        <v/>
      </c>
      <c r="L46" s="3" t="str">
        <f t="shared" si="23"/>
        <v/>
      </c>
      <c r="M46" s="3" t="str">
        <f t="shared" si="24"/>
        <v/>
      </c>
      <c r="N46" s="3" t="str">
        <f t="shared" si="25"/>
        <v/>
      </c>
      <c r="O46" s="3" t="str">
        <f t="shared" si="26"/>
        <v/>
      </c>
      <c r="X46" s="6" t="str">
        <f>+$A$42</f>
        <v/>
      </c>
      <c r="Y46" t="str">
        <f>+IF(Y$40="","",IF($X46="","",IF('Client Info'!$G$68="y","y","n")))</f>
        <v/>
      </c>
      <c r="Z46" t="str">
        <f>+IF(Z$40="","",IF($X46="","",IF('Client Info'!$G$69="y","y","n")))</f>
        <v/>
      </c>
      <c r="AA46" t="str">
        <f>+IF(AA$40="","",IF($X46="","",IF('Client Info'!$G$70="y","y","n")))</f>
        <v/>
      </c>
      <c r="AB46" t="str">
        <f>+IF(AB$40="","",IF($X46="","",IF('Client Info'!$G$71="y","y","n")))</f>
        <v/>
      </c>
      <c r="AC46" t="str">
        <f>+IF(AC$40="","",IF($X46="","",IF('Client Info'!$G$72="y","y","n")))</f>
        <v/>
      </c>
      <c r="AD46" s="28" t="s">
        <v>27</v>
      </c>
      <c r="AE46" t="str">
        <f>+IF(AE$40="","",IF($X46="","",IF('Client Info'!$G$73="y","y","n")))</f>
        <v/>
      </c>
      <c r="AF46" t="str">
        <f>+IF(AF$40="","",IF($X46="","",IF('Client Info'!$G$74="y","y","n")))</f>
        <v/>
      </c>
      <c r="BA46" s="37" t="str">
        <f t="shared" si="29"/>
        <v/>
      </c>
      <c r="BB46" s="37" t="str">
        <f>$E$5</f>
        <v/>
      </c>
      <c r="BC46" s="37" t="b">
        <f t="shared" si="3"/>
        <v>0</v>
      </c>
    </row>
    <row r="47" spans="1:55" x14ac:dyDescent="0.2">
      <c r="X47" s="6" t="str">
        <f>+$A$43</f>
        <v/>
      </c>
      <c r="Y47" t="str">
        <f>+IF(Y$40="","",IF($X47="","",IF('Client Info'!$G$76="y","y","n")))</f>
        <v/>
      </c>
      <c r="Z47" t="str">
        <f>+IF(Z$40="","",IF($X47="","",IF('Client Info'!$G$77="y","y","n")))</f>
        <v/>
      </c>
      <c r="AA47" t="str">
        <f>+IF(AA$40="","",IF($X47="","",IF('Client Info'!$G$78="y","y","n")))</f>
        <v/>
      </c>
      <c r="AB47" t="str">
        <f>+IF(AB$40="","",IF($X47="","",IF('Client Info'!$G$79="y","y","n")))</f>
        <v/>
      </c>
      <c r="AC47" t="str">
        <f>+IF(AC$40="","",IF($X47="","",IF('Client Info'!$G$80="y","y","n")))</f>
        <v/>
      </c>
      <c r="AD47" t="str">
        <f>+IF(AD$40="","",IF($X47="","",IF('Client Info'!$G$81="y","y","n")))</f>
        <v/>
      </c>
      <c r="AE47" s="28" t="s">
        <v>27</v>
      </c>
      <c r="AF47" t="str">
        <f>+IF(AF$40="","",IF($X47="","",IF('Client Info'!$G$82="y","y","n")))</f>
        <v/>
      </c>
      <c r="BA47" s="37" t="str">
        <f t="shared" si="29"/>
        <v/>
      </c>
      <c r="BB47" s="37" t="str">
        <f>$F$5</f>
        <v/>
      </c>
      <c r="BC47" s="37" t="b">
        <f t="shared" si="3"/>
        <v>0</v>
      </c>
    </row>
    <row r="48" spans="1:55" x14ac:dyDescent="0.2">
      <c r="A48" s="2" t="s">
        <v>28</v>
      </c>
      <c r="C48" s="3" t="str">
        <f>+$C$36</f>
        <v/>
      </c>
      <c r="D48" s="3" t="str">
        <f>+$D$36</f>
        <v/>
      </c>
      <c r="E48" s="3" t="str">
        <f>+$E$36</f>
        <v/>
      </c>
      <c r="F48" s="3" t="str">
        <f>+$F$36</f>
        <v/>
      </c>
      <c r="G48" t="str">
        <f>+$G$36</f>
        <v/>
      </c>
      <c r="H48" t="str">
        <f>+$H$36</f>
        <v/>
      </c>
      <c r="I48" t="str">
        <f>+$I$36</f>
        <v/>
      </c>
      <c r="J48" t="str">
        <f>+$J$36</f>
        <v/>
      </c>
      <c r="K48" t="str">
        <f>+$K$36</f>
        <v/>
      </c>
      <c r="L48" t="str">
        <f>+$L$36</f>
        <v/>
      </c>
      <c r="X48" s="6" t="str">
        <f>+$A$44</f>
        <v/>
      </c>
      <c r="Y48" t="str">
        <f>+IF(Y$40="","",IF($X48="","",IF('Client Info'!$G$83="y","y","n")))</f>
        <v/>
      </c>
      <c r="Z48" t="str">
        <f>+IF(Z$40="","",IF($X48="","",IF('Client Info'!$G$84="y","y","n")))</f>
        <v/>
      </c>
      <c r="AA48" t="str">
        <f>+IF(AA$40="","",IF($X48="","",IF('Client Info'!$G$85="y","y","n")))</f>
        <v/>
      </c>
      <c r="AB48" t="str">
        <f>+IF(AB$40="","",IF($X48="","",IF('Client Info'!$G$86="y","y","n")))</f>
        <v/>
      </c>
      <c r="AC48" t="str">
        <f>+IF(AC$40="","",IF($X48="","",IF('Client Info'!$G$87="y","y","n")))</f>
        <v/>
      </c>
      <c r="AD48" t="str">
        <f>+IF(AD$40="","",IF($X48="","",IF('Client Info'!$G$88="y","y","n")))</f>
        <v/>
      </c>
      <c r="AE48" t="str">
        <f>+IF(AE$40="","",IF($X48="","",IF('Client Info'!$G$89="y","y","n")))</f>
        <v/>
      </c>
      <c r="AF48" s="28" t="s">
        <v>27</v>
      </c>
      <c r="BA48" s="37" t="str">
        <f t="shared" si="29"/>
        <v/>
      </c>
      <c r="BB48" s="37" t="str">
        <f>$G$5</f>
        <v/>
      </c>
      <c r="BC48" s="37" t="b">
        <f t="shared" si="3"/>
        <v>0</v>
      </c>
    </row>
    <row r="49" spans="1:55" x14ac:dyDescent="0.2">
      <c r="A49" s="2" t="str">
        <f t="shared" ref="A49:A58" si="30">+A37</f>
        <v/>
      </c>
      <c r="B49" s="2"/>
      <c r="G49" s="3"/>
      <c r="H49" s="3"/>
      <c r="I49" s="3"/>
      <c r="J49" s="3"/>
      <c r="K49" s="3"/>
      <c r="L49" s="3"/>
      <c r="M49" s="3" t="str">
        <f>+IF(M$48="","",IF($A49="","",AND(M37="Yes",AI41="y")))</f>
        <v/>
      </c>
      <c r="N49" s="3" t="str">
        <f>+IF(N$48="","",IF($A49="","",AND(N37="Yes",AJ41="y")))</f>
        <v/>
      </c>
      <c r="O49" s="3" t="str">
        <f>+IF(O$48="","",IF($A49="","",AND(O37="Yes",AK41="y")))</f>
        <v/>
      </c>
      <c r="X49" s="6" t="str">
        <f>+$A$45</f>
        <v/>
      </c>
      <c r="AG49" s="28" t="s">
        <v>27</v>
      </c>
      <c r="BA49" s="37" t="str">
        <f t="shared" si="29"/>
        <v/>
      </c>
      <c r="BB49" s="37" t="str">
        <f>$H$5</f>
        <v/>
      </c>
      <c r="BC49" s="37" t="b">
        <f t="shared" si="3"/>
        <v>0</v>
      </c>
    </row>
    <row r="50" spans="1:55" x14ac:dyDescent="0.2">
      <c r="A50" s="2" t="str">
        <f t="shared" si="30"/>
        <v/>
      </c>
      <c r="B50" s="2"/>
      <c r="G50" s="3"/>
      <c r="H50" s="3"/>
      <c r="I50" s="3"/>
      <c r="J50" s="3"/>
      <c r="K50" s="3"/>
      <c r="L50" s="3"/>
      <c r="M50" s="3" t="str">
        <f t="shared" ref="M50:M58" si="31">+IF(M$48="","",IF($A50="","",AND(M38="Yes",AI42="y")))</f>
        <v/>
      </c>
      <c r="N50" s="3" t="str">
        <f t="shared" ref="N50:N58" si="32">+IF(N$48="","",IF($A50="","",AND(N38="Yes",AJ42="y")))</f>
        <v/>
      </c>
      <c r="O50" s="3" t="str">
        <f t="shared" ref="O50:O58" si="33">+IF(O$48="","",IF($A50="","",AND(O38="Yes",AK42="y")))</f>
        <v/>
      </c>
      <c r="X50" s="6" t="str">
        <f>+$A$46</f>
        <v/>
      </c>
      <c r="AH50" s="28" t="s">
        <v>27</v>
      </c>
      <c r="BA50" s="37" t="str">
        <f t="shared" si="29"/>
        <v/>
      </c>
      <c r="BB50" s="37" t="str">
        <f>$J$5</f>
        <v/>
      </c>
      <c r="BC50" s="37" t="b">
        <f t="shared" si="3"/>
        <v>0</v>
      </c>
    </row>
    <row r="51" spans="1:55" x14ac:dyDescent="0.2">
      <c r="A51" s="2" t="str">
        <f t="shared" si="30"/>
        <v/>
      </c>
      <c r="B51" s="2"/>
      <c r="G51" s="3"/>
      <c r="H51" s="3"/>
      <c r="I51" s="3"/>
      <c r="J51" s="3"/>
      <c r="K51" s="3"/>
      <c r="L51" s="3"/>
      <c r="M51" s="3" t="str">
        <f t="shared" si="31"/>
        <v/>
      </c>
      <c r="N51" s="3" t="str">
        <f t="shared" si="32"/>
        <v/>
      </c>
      <c r="O51" s="3" t="str">
        <f t="shared" si="33"/>
        <v/>
      </c>
      <c r="BA51" s="37" t="str">
        <f t="shared" ref="BA51:BA57" si="34">$J$5</f>
        <v/>
      </c>
      <c r="BB51" s="37" t="str">
        <f>$C$5</f>
        <v/>
      </c>
      <c r="BC51" s="37" t="b">
        <f t="shared" si="3"/>
        <v>0</v>
      </c>
    </row>
    <row r="52" spans="1:55" x14ac:dyDescent="0.2">
      <c r="A52" s="2" t="str">
        <f t="shared" si="30"/>
        <v/>
      </c>
      <c r="B52" s="2"/>
      <c r="G52" s="3"/>
      <c r="H52" s="3"/>
      <c r="I52" s="3"/>
      <c r="J52" s="3"/>
      <c r="K52" s="3"/>
      <c r="L52" s="3"/>
      <c r="M52" s="3" t="str">
        <f t="shared" si="31"/>
        <v/>
      </c>
      <c r="N52" s="3" t="str">
        <f t="shared" si="32"/>
        <v/>
      </c>
      <c r="O52" s="3" t="str">
        <f t="shared" si="33"/>
        <v/>
      </c>
      <c r="BA52" s="37" t="str">
        <f t="shared" si="34"/>
        <v/>
      </c>
      <c r="BB52" s="37" t="str">
        <f>$D$5</f>
        <v/>
      </c>
      <c r="BC52" s="37" t="b">
        <f t="shared" si="3"/>
        <v>0</v>
      </c>
    </row>
    <row r="53" spans="1:55" x14ac:dyDescent="0.2">
      <c r="A53" s="2" t="str">
        <f t="shared" si="30"/>
        <v/>
      </c>
      <c r="B53" s="2"/>
      <c r="G53" s="3"/>
      <c r="H53" s="3"/>
      <c r="I53" s="3"/>
      <c r="J53" s="3"/>
      <c r="K53" s="3"/>
      <c r="L53" s="3"/>
      <c r="M53" s="3" t="str">
        <f t="shared" si="31"/>
        <v/>
      </c>
      <c r="N53" s="3" t="str">
        <f t="shared" si="32"/>
        <v/>
      </c>
      <c r="O53" s="3" t="str">
        <f t="shared" si="33"/>
        <v/>
      </c>
      <c r="X53" t="s">
        <v>18</v>
      </c>
      <c r="BA53" s="37" t="str">
        <f t="shared" si="34"/>
        <v/>
      </c>
      <c r="BB53" s="37" t="str">
        <f>$E$5</f>
        <v/>
      </c>
      <c r="BC53" s="37" t="b">
        <f t="shared" si="3"/>
        <v>0</v>
      </c>
    </row>
    <row r="54" spans="1:55" x14ac:dyDescent="0.2">
      <c r="A54" s="2" t="str">
        <f t="shared" si="30"/>
        <v/>
      </c>
      <c r="B54" s="2"/>
      <c r="G54" s="3"/>
      <c r="H54" s="3"/>
      <c r="I54" s="3"/>
      <c r="J54" s="3"/>
      <c r="K54" s="3"/>
      <c r="L54" s="3"/>
      <c r="M54" s="3" t="str">
        <f t="shared" si="31"/>
        <v/>
      </c>
      <c r="N54" s="3" t="str">
        <f t="shared" si="32"/>
        <v/>
      </c>
      <c r="O54" s="3" t="str">
        <f t="shared" si="33"/>
        <v/>
      </c>
      <c r="T54" t="s">
        <v>4</v>
      </c>
      <c r="X54" s="18" t="s">
        <v>86</v>
      </c>
      <c r="BA54" s="37" t="str">
        <f t="shared" si="34"/>
        <v/>
      </c>
      <c r="BB54" s="37" t="str">
        <f>$F$5</f>
        <v/>
      </c>
      <c r="BC54" s="37" t="b">
        <f t="shared" si="3"/>
        <v>0</v>
      </c>
    </row>
    <row r="55" spans="1:55" x14ac:dyDescent="0.2">
      <c r="A55" s="2" t="str">
        <f t="shared" si="30"/>
        <v/>
      </c>
      <c r="B55" s="2"/>
      <c r="G55" s="3"/>
      <c r="H55" s="3"/>
      <c r="I55" s="3"/>
      <c r="J55" s="3"/>
      <c r="K55" s="3"/>
      <c r="L55" s="3"/>
      <c r="M55" s="3" t="str">
        <f t="shared" si="31"/>
        <v/>
      </c>
      <c r="N55" s="3" t="str">
        <f t="shared" si="32"/>
        <v/>
      </c>
      <c r="O55" s="3" t="str">
        <f t="shared" si="33"/>
        <v/>
      </c>
      <c r="Y55" s="8" t="str">
        <f t="shared" ref="Y55:AH55" si="35">+C$36</f>
        <v/>
      </c>
      <c r="Z55" s="8" t="str">
        <f t="shared" si="35"/>
        <v/>
      </c>
      <c r="AA55" s="8" t="str">
        <f t="shared" si="35"/>
        <v/>
      </c>
      <c r="AB55" s="8" t="str">
        <f t="shared" si="35"/>
        <v/>
      </c>
      <c r="AC55" s="8" t="str">
        <f t="shared" si="35"/>
        <v/>
      </c>
      <c r="AD55" s="8" t="str">
        <f t="shared" si="35"/>
        <v/>
      </c>
      <c r="AE55" s="8" t="str">
        <f t="shared" si="35"/>
        <v/>
      </c>
      <c r="AF55" s="8" t="str">
        <f t="shared" si="35"/>
        <v/>
      </c>
      <c r="AG55" s="8" t="str">
        <f t="shared" si="35"/>
        <v/>
      </c>
      <c r="AH55" s="8" t="str">
        <f t="shared" si="35"/>
        <v/>
      </c>
      <c r="BA55" s="37" t="str">
        <f t="shared" si="34"/>
        <v/>
      </c>
      <c r="BB55" s="37" t="str">
        <f>$G$5</f>
        <v/>
      </c>
      <c r="BC55" s="37" t="b">
        <f>AND(BA55&lt;&gt;"",BB55&lt;&gt;"")</f>
        <v>0</v>
      </c>
    </row>
    <row r="56" spans="1:55" x14ac:dyDescent="0.2">
      <c r="A56" s="2" t="str">
        <f t="shared" si="30"/>
        <v/>
      </c>
      <c r="B56" s="2"/>
      <c r="G56" s="3"/>
      <c r="H56" s="3"/>
      <c r="I56" s="3"/>
      <c r="J56" s="3"/>
      <c r="K56" s="3"/>
      <c r="L56" s="3"/>
      <c r="M56" s="3" t="str">
        <f t="shared" si="31"/>
        <v/>
      </c>
      <c r="N56" s="3" t="str">
        <f t="shared" si="32"/>
        <v/>
      </c>
      <c r="O56" s="3" t="str">
        <f t="shared" si="33"/>
        <v/>
      </c>
      <c r="W56">
        <v>31</v>
      </c>
      <c r="X56" s="6" t="str">
        <f>+$A$37</f>
        <v/>
      </c>
      <c r="Y56" s="28" t="s">
        <v>27</v>
      </c>
      <c r="Z56" t="str">
        <f>+IF(Z$55="","",IF($X56="","",IF('Client Info'!$H$31="y","y","n")))</f>
        <v/>
      </c>
      <c r="AA56" t="str">
        <f>+IF(AA$55="","",IF($X56="","",IF('Client Info'!$H$32="y","y","n")))</f>
        <v/>
      </c>
      <c r="AB56" t="str">
        <f>+IF(AB$55="","",IF($X56="","",IF('Client Info'!$H$33="y","y","n")))</f>
        <v/>
      </c>
      <c r="AC56" t="str">
        <f>+IF(AC$55="","",IF($X56="","",IF('Client Info'!$H$34="y","y","n")))</f>
        <v/>
      </c>
      <c r="AD56" t="str">
        <f>+IF(AD$55="","",IF($X56="","",IF('Client Info'!$H$35="y","y","n")))</f>
        <v/>
      </c>
      <c r="AE56" t="str">
        <f>+IF(AE$55="","",IF($X56="","",IF('Client Info'!$H$36="y","y","n")))</f>
        <v/>
      </c>
      <c r="AF56" t="str">
        <f>+IF(AF$55="","",IF($X56="","",IF('Client Info'!$H$37="y","y","n")))</f>
        <v/>
      </c>
      <c r="BA56" s="37" t="str">
        <f t="shared" si="34"/>
        <v/>
      </c>
      <c r="BB56" s="37" t="str">
        <f>$H$5</f>
        <v/>
      </c>
      <c r="BC56" s="37" t="b">
        <f>AND(BA56&lt;&gt;"",BB56&lt;&gt;"")</f>
        <v>0</v>
      </c>
    </row>
    <row r="57" spans="1:55" x14ac:dyDescent="0.2">
      <c r="A57" s="2" t="str">
        <f t="shared" si="30"/>
        <v/>
      </c>
      <c r="B57" s="2"/>
      <c r="G57" s="3"/>
      <c r="H57" s="3"/>
      <c r="I57" s="3"/>
      <c r="J57" s="3"/>
      <c r="K57" s="3"/>
      <c r="L57" s="3"/>
      <c r="M57" s="3" t="str">
        <f t="shared" si="31"/>
        <v/>
      </c>
      <c r="N57" s="3" t="str">
        <f t="shared" si="32"/>
        <v/>
      </c>
      <c r="O57" s="3" t="str">
        <f t="shared" si="33"/>
        <v/>
      </c>
      <c r="W57">
        <v>38</v>
      </c>
      <c r="X57" s="6" t="str">
        <f>+$A$38</f>
        <v/>
      </c>
      <c r="Y57" t="str">
        <f>+IF(Y$55="","",IF($X57="","",IF('Client Info'!$H$38="y","y","n")))</f>
        <v/>
      </c>
      <c r="Z57" s="28" t="s">
        <v>27</v>
      </c>
      <c r="AA57" t="str">
        <f>+IF(AA$55="","",IF($X57="","",IF('Client Info'!$H$39="y","y","n")))</f>
        <v/>
      </c>
      <c r="AB57" t="str">
        <f>+IF(AB$55="","",IF($X57="","",IF('Client Info'!$H$40="y","y","n")))</f>
        <v/>
      </c>
      <c r="AC57" t="str">
        <f>+IF(AC$55="","",IF($X57="","",IF('Client Info'!$H$41="y","y","n")))</f>
        <v/>
      </c>
      <c r="AD57" t="str">
        <f>+IF(AD$55="","",IF($X57="","",IF('Client Info'!$H$42="y","y","n")))</f>
        <v/>
      </c>
      <c r="AE57" t="str">
        <f>+IF(AE$55="","",IF($X57="","",IF('Client Info'!$H$43="y","y","n")))</f>
        <v/>
      </c>
      <c r="AF57" t="str">
        <f>+IF(AF$55="","",IF($X57="","",IF('Client Info'!$H$44="y","y","n")))</f>
        <v/>
      </c>
      <c r="BA57" s="37" t="str">
        <f t="shared" si="34"/>
        <v/>
      </c>
      <c r="BB57" s="37" t="str">
        <f>$I$5</f>
        <v/>
      </c>
      <c r="BC57" s="37" t="b">
        <f>AND(BA57&lt;&gt;"",BB57&lt;&gt;"")</f>
        <v>0</v>
      </c>
    </row>
    <row r="58" spans="1:55" x14ac:dyDescent="0.2">
      <c r="A58" s="2" t="str">
        <f t="shared" si="30"/>
        <v/>
      </c>
      <c r="B58" s="2"/>
      <c r="G58" s="3"/>
      <c r="H58" s="3"/>
      <c r="I58" s="3"/>
      <c r="J58" s="3"/>
      <c r="K58" s="3"/>
      <c r="L58" s="3"/>
      <c r="M58" s="3" t="str">
        <f t="shared" si="31"/>
        <v/>
      </c>
      <c r="N58" s="3" t="str">
        <f t="shared" si="32"/>
        <v/>
      </c>
      <c r="O58" s="3" t="str">
        <f t="shared" si="33"/>
        <v/>
      </c>
      <c r="W58">
        <v>46</v>
      </c>
      <c r="X58" s="6" t="str">
        <f>+$A$39</f>
        <v/>
      </c>
      <c r="Y58" t="str">
        <f>+IF(Y$55="","",IF($X58="","",IF('Client Info'!$H$46="y","y","n")))</f>
        <v/>
      </c>
      <c r="Z58" t="str">
        <f>+IF(Z$55="","",IF($X58="","",IF('Client Info'!$H$47="y","y","n")))</f>
        <v/>
      </c>
      <c r="AA58" s="28" t="s">
        <v>27</v>
      </c>
      <c r="AB58" t="str">
        <f>+IF(AB$55="","",IF($X58="","",IF('Client Info'!$H$48="y","y","n")))</f>
        <v/>
      </c>
      <c r="AC58" t="str">
        <f>+IF(AC$55="","",IF($X58="","",IF('Client Info'!$H$49="y","y","n")))</f>
        <v/>
      </c>
      <c r="AD58" t="str">
        <f>+IF(AD$55="","",IF($X58="","",IF('Client Info'!$H$50="y","y","n")))</f>
        <v/>
      </c>
      <c r="AE58" t="str">
        <f>+IF(AE$55="","",IF($X58="","",IF('Client Info'!$H$51="y","y","n")))</f>
        <v/>
      </c>
      <c r="AF58" t="str">
        <f>+IF(AF$55="","",IF($X58="","",IF('Client Info'!$H$52="y","y","n")))</f>
        <v/>
      </c>
    </row>
    <row r="59" spans="1:55" x14ac:dyDescent="0.2">
      <c r="A59" s="2"/>
      <c r="B59" s="2"/>
      <c r="W59">
        <v>53</v>
      </c>
      <c r="X59" s="6" t="str">
        <f>+$A$40</f>
        <v/>
      </c>
      <c r="Y59" t="str">
        <f>+IF(Y$55="","",IF($X59="","",IF('Client Info'!$H$53="y","y","n")))</f>
        <v/>
      </c>
      <c r="Z59" t="str">
        <f>+IF(Z$55="","",IF($X59="","",IF('Client Info'!$H$54="y","y","n")))</f>
        <v/>
      </c>
      <c r="AA59" t="str">
        <f>+IF(AA$55="","",IF($X59="","",IF('Client Info'!$H$55="y","y","n")))</f>
        <v/>
      </c>
      <c r="AB59" s="28" t="s">
        <v>27</v>
      </c>
      <c r="AC59" t="str">
        <f>+IF(AC$55="","",IF($X59="","",IF('Client Info'!$H$56="y","y","n")))</f>
        <v/>
      </c>
      <c r="AD59" t="str">
        <f>+IF(AD$55="","",IF($X59="","",IF('Client Info'!$H$57="y","y","n")))</f>
        <v/>
      </c>
      <c r="AE59" t="str">
        <f>+IF(AE$55="","",IF($X59="","",IF('Client Info'!$H$58="y","y","n")))</f>
        <v/>
      </c>
      <c r="AF59" t="str">
        <f>+IF(AF$55="","",IF($X59="","",IF('Client Info'!$H$59="y","y","n")))</f>
        <v/>
      </c>
    </row>
    <row r="60" spans="1:55" x14ac:dyDescent="0.2">
      <c r="A60" s="2" t="s">
        <v>29</v>
      </c>
      <c r="C60" s="3" t="str">
        <f>+$C$36</f>
        <v/>
      </c>
      <c r="D60" s="3" t="str">
        <f>+$D$36</f>
        <v/>
      </c>
      <c r="E60" s="3" t="str">
        <f>+$E$36</f>
        <v/>
      </c>
      <c r="F60" s="3" t="str">
        <f>+$F$36</f>
        <v/>
      </c>
      <c r="G60" t="str">
        <f>+$G$36</f>
        <v/>
      </c>
      <c r="H60" t="str">
        <f>+$H$36</f>
        <v/>
      </c>
      <c r="I60" t="str">
        <f>+$I$36</f>
        <v/>
      </c>
      <c r="J60" t="str">
        <f>+$J$36</f>
        <v/>
      </c>
      <c r="K60" t="str">
        <f>+$K$36</f>
        <v/>
      </c>
      <c r="L60" t="str">
        <f>+$L$36</f>
        <v/>
      </c>
      <c r="W60">
        <v>60</v>
      </c>
      <c r="X60" s="6" t="str">
        <f>+$A$41</f>
        <v/>
      </c>
      <c r="Y60" t="str">
        <f>+IF(Y$55="","",IF($X60="","",IF('Client Info'!$H$61="y","y","n")))</f>
        <v/>
      </c>
      <c r="Z60" t="str">
        <f>+IF(Z$55="","",IF($X60="","",IF('Client Info'!$H$62="y","y","n")))</f>
        <v/>
      </c>
      <c r="AA60" t="str">
        <f>+IF(AA$55="","",IF($X60="","",IF('Client Info'!$H$63="y","y","n")))</f>
        <v/>
      </c>
      <c r="AB60" t="str">
        <f>+IF(AB$55="","",IF($X60="","",IF('Client Info'!$H$64="y","y","n")))</f>
        <v/>
      </c>
      <c r="AC60" s="28" t="s">
        <v>27</v>
      </c>
      <c r="AD60" t="str">
        <f>+IF(AD$55="","",IF($X60="","",IF('Client Info'!$H$65="y","y","n")))</f>
        <v/>
      </c>
      <c r="AE60" t="str">
        <f>+IF(AE$55="","",IF($X60="","",IF('Client Info'!$H$66="y","y","n")))</f>
        <v/>
      </c>
      <c r="AF60" t="str">
        <f>+IF(AF$55="","",IF($X60="","",IF('Client Info'!$H$67="y","y","n")))</f>
        <v/>
      </c>
    </row>
    <row r="61" spans="1:55" x14ac:dyDescent="0.2">
      <c r="A61" s="2" t="str">
        <f>+$A$37</f>
        <v/>
      </c>
      <c r="B61" s="2"/>
      <c r="C61" s="3" t="b">
        <f>+IF(C$6="y", TRUE, FALSE)</f>
        <v>0</v>
      </c>
      <c r="D61" s="3" t="b">
        <f t="shared" ref="D61:L70" si="36">+IF(D$6="y", TRUE, FALSE)</f>
        <v>0</v>
      </c>
      <c r="E61" s="3" t="b">
        <f t="shared" si="36"/>
        <v>0</v>
      </c>
      <c r="F61" s="3" t="b">
        <f t="shared" si="36"/>
        <v>0</v>
      </c>
      <c r="G61" s="3" t="b">
        <f t="shared" si="36"/>
        <v>0</v>
      </c>
      <c r="H61" s="3" t="b">
        <f t="shared" si="36"/>
        <v>0</v>
      </c>
      <c r="I61" s="3" t="b">
        <f t="shared" si="36"/>
        <v>0</v>
      </c>
      <c r="J61" s="3" t="b">
        <f t="shared" si="36"/>
        <v>0</v>
      </c>
      <c r="K61" s="3" t="b">
        <f t="shared" si="36"/>
        <v>0</v>
      </c>
      <c r="L61" s="3" t="b">
        <f t="shared" si="36"/>
        <v>0</v>
      </c>
      <c r="W61">
        <v>67</v>
      </c>
      <c r="X61" s="6" t="str">
        <f>+$A$42</f>
        <v/>
      </c>
      <c r="Y61" t="str">
        <f>+IF(Y$55="","",IF($X61="","",IF('Client Info'!$H$68="y","y","n")))</f>
        <v/>
      </c>
      <c r="Z61" t="str">
        <f>+IF(Z$55="","",IF($X61="","",IF('Client Info'!$H$69="y","y","n")))</f>
        <v/>
      </c>
      <c r="AA61" t="str">
        <f>+IF(AA$55="","",IF($X61="","",IF('Client Info'!$H$70="y","y","n")))</f>
        <v/>
      </c>
      <c r="AB61" t="str">
        <f>+IF(AB$55="","",IF($X61="","",IF('Client Info'!$H$71="y","y","n")))</f>
        <v/>
      </c>
      <c r="AC61" t="str">
        <f>+IF(AC$55="","",IF($X61="","",IF('Client Info'!$H$72="y","y","n")))</f>
        <v/>
      </c>
      <c r="AD61" s="28" t="s">
        <v>27</v>
      </c>
      <c r="AE61" t="str">
        <f>+IF(AE$55="","",IF($X61="","",IF('Client Info'!$H$73="y","y","n")))</f>
        <v/>
      </c>
      <c r="AF61" t="str">
        <f>+IF(AF$55="","",IF($X61="","",IF('Client Info'!$H$74="y","y","n")))</f>
        <v/>
      </c>
    </row>
    <row r="62" spans="1:55" x14ac:dyDescent="0.2">
      <c r="A62" s="2" t="str">
        <f>+$A$38</f>
        <v/>
      </c>
      <c r="B62" s="2"/>
      <c r="C62" s="3" t="b">
        <f t="shared" ref="C62:C70" si="37">+IF(C$6="y", TRUE, FALSE)</f>
        <v>0</v>
      </c>
      <c r="D62" s="3" t="b">
        <f t="shared" si="36"/>
        <v>0</v>
      </c>
      <c r="E62" s="3" t="b">
        <f t="shared" si="36"/>
        <v>0</v>
      </c>
      <c r="F62" s="3" t="b">
        <f t="shared" si="36"/>
        <v>0</v>
      </c>
      <c r="G62" s="3" t="b">
        <f t="shared" si="36"/>
        <v>0</v>
      </c>
      <c r="H62" s="3" t="b">
        <f t="shared" si="36"/>
        <v>0</v>
      </c>
      <c r="I62" s="3" t="b">
        <f t="shared" si="36"/>
        <v>0</v>
      </c>
      <c r="J62" s="3" t="b">
        <f t="shared" si="36"/>
        <v>0</v>
      </c>
      <c r="K62" s="3" t="b">
        <f t="shared" si="36"/>
        <v>0</v>
      </c>
      <c r="L62" s="3" t="b">
        <f t="shared" si="36"/>
        <v>0</v>
      </c>
      <c r="W62">
        <v>74</v>
      </c>
      <c r="X62" s="6" t="str">
        <f>+$A$43</f>
        <v/>
      </c>
      <c r="Y62" t="str">
        <f>+IF(Y$55="","",IF($X62="","",IF('Client Info'!$H$76="y","y","n")))</f>
        <v/>
      </c>
      <c r="Z62" t="str">
        <f>+IF(Z$55="","",IF($X62="","",IF('Client Info'!$H$77="y","y","n")))</f>
        <v/>
      </c>
      <c r="AA62" t="str">
        <f>+IF(AA$55="","",IF($X62="","",IF('Client Info'!$H$78="y","y","n")))</f>
        <v/>
      </c>
      <c r="AB62" t="str">
        <f>+IF(AB$55="","",IF($X62="","",IF('Client Info'!$H$79="y","y","n")))</f>
        <v/>
      </c>
      <c r="AC62" t="str">
        <f>+IF(AC$55="","",IF($X62="","",IF('Client Info'!$H$80="y","y","n")))</f>
        <v/>
      </c>
      <c r="AD62" t="str">
        <f>+IF(AD$55="","",IF($X62="","",IF('Client Info'!$H$81="y","y","n")))</f>
        <v/>
      </c>
      <c r="AE62" s="28" t="s">
        <v>27</v>
      </c>
      <c r="AF62" t="str">
        <f>+IF(AF$55="","",IF($X62="","",IF('Client Info'!$H$82="y","y","n")))</f>
        <v/>
      </c>
    </row>
    <row r="63" spans="1:55" x14ac:dyDescent="0.2">
      <c r="A63" s="2" t="str">
        <f>+$A$39</f>
        <v/>
      </c>
      <c r="B63" s="2"/>
      <c r="C63" s="3" t="b">
        <f t="shared" si="37"/>
        <v>0</v>
      </c>
      <c r="D63" s="3" t="b">
        <f t="shared" si="36"/>
        <v>0</v>
      </c>
      <c r="E63" s="3" t="b">
        <f t="shared" si="36"/>
        <v>0</v>
      </c>
      <c r="F63" s="3" t="b">
        <f t="shared" si="36"/>
        <v>0</v>
      </c>
      <c r="G63" s="3" t="b">
        <f t="shared" si="36"/>
        <v>0</v>
      </c>
      <c r="H63" s="3" t="b">
        <f t="shared" si="36"/>
        <v>0</v>
      </c>
      <c r="I63" s="3" t="b">
        <f t="shared" si="36"/>
        <v>0</v>
      </c>
      <c r="J63" s="3" t="b">
        <f t="shared" si="36"/>
        <v>0</v>
      </c>
      <c r="K63" s="3" t="b">
        <f t="shared" si="36"/>
        <v>0</v>
      </c>
      <c r="L63" s="3" t="b">
        <f t="shared" si="36"/>
        <v>0</v>
      </c>
      <c r="W63">
        <v>81</v>
      </c>
      <c r="X63" s="6" t="str">
        <f>+$A$44</f>
        <v/>
      </c>
      <c r="Y63" t="str">
        <f>+IF(Y$55="","",IF($X63="","",IF('Client Info'!$H$83="y","y","n")))</f>
        <v/>
      </c>
      <c r="Z63" t="str">
        <f>+IF(Z$55="","",IF($X63="","",IF('Client Info'!$H$84="y","y","n")))</f>
        <v/>
      </c>
      <c r="AA63" t="str">
        <f>+IF(AA$55="","",IF($X63="","",IF('Client Info'!$H$85="y","y","n")))</f>
        <v/>
      </c>
      <c r="AB63" t="str">
        <f>+IF(AB$55="","",IF($X63="","",IF('Client Info'!$H$86="y","y","n")))</f>
        <v/>
      </c>
      <c r="AC63" t="str">
        <f>+IF(AC$55="","",IF($X63="","",IF('Client Info'!$H$87="y","y","n")))</f>
        <v/>
      </c>
      <c r="AD63" t="str">
        <f>+IF(AD$55="","",IF($X63="","",IF('Client Info'!$H$88="y","y","n")))</f>
        <v/>
      </c>
      <c r="AE63" t="str">
        <f>+IF(AE$55="","",IF($X63="","",IF('Client Info'!$H$89="y","y","n")))</f>
        <v/>
      </c>
      <c r="AF63" s="28" t="s">
        <v>27</v>
      </c>
    </row>
    <row r="64" spans="1:55" x14ac:dyDescent="0.2">
      <c r="A64" s="2" t="str">
        <f>+$A$40</f>
        <v/>
      </c>
      <c r="B64" s="2"/>
      <c r="C64" s="3" t="b">
        <f t="shared" si="37"/>
        <v>0</v>
      </c>
      <c r="D64" s="3" t="b">
        <f t="shared" si="36"/>
        <v>0</v>
      </c>
      <c r="E64" s="3" t="b">
        <f t="shared" si="36"/>
        <v>0</v>
      </c>
      <c r="F64" s="3" t="b">
        <f t="shared" si="36"/>
        <v>0</v>
      </c>
      <c r="G64" s="3" t="b">
        <f t="shared" si="36"/>
        <v>0</v>
      </c>
      <c r="H64" s="3" t="b">
        <f t="shared" si="36"/>
        <v>0</v>
      </c>
      <c r="I64" s="3" t="b">
        <f t="shared" si="36"/>
        <v>0</v>
      </c>
      <c r="J64" s="3" t="b">
        <f t="shared" si="36"/>
        <v>0</v>
      </c>
      <c r="K64" s="3" t="b">
        <f t="shared" si="36"/>
        <v>0</v>
      </c>
      <c r="L64" s="3" t="b">
        <f t="shared" si="36"/>
        <v>0</v>
      </c>
      <c r="X64" s="6" t="str">
        <f>+$A$45</f>
        <v/>
      </c>
      <c r="AG64" s="28" t="s">
        <v>27</v>
      </c>
    </row>
    <row r="65" spans="1:34" x14ac:dyDescent="0.2">
      <c r="A65" s="2" t="str">
        <f>+$A$41</f>
        <v/>
      </c>
      <c r="B65" s="2"/>
      <c r="C65" s="3" t="b">
        <f t="shared" si="37"/>
        <v>0</v>
      </c>
      <c r="D65" s="3" t="b">
        <f t="shared" si="36"/>
        <v>0</v>
      </c>
      <c r="E65" s="3" t="b">
        <f t="shared" si="36"/>
        <v>0</v>
      </c>
      <c r="F65" s="3" t="b">
        <f t="shared" si="36"/>
        <v>0</v>
      </c>
      <c r="G65" s="3" t="b">
        <f t="shared" si="36"/>
        <v>0</v>
      </c>
      <c r="H65" s="3" t="b">
        <f t="shared" si="36"/>
        <v>0</v>
      </c>
      <c r="I65" s="3" t="b">
        <f t="shared" si="36"/>
        <v>0</v>
      </c>
      <c r="J65" s="3" t="b">
        <f t="shared" si="36"/>
        <v>0</v>
      </c>
      <c r="K65" s="3" t="b">
        <f t="shared" si="36"/>
        <v>0</v>
      </c>
      <c r="L65" s="3" t="b">
        <f t="shared" si="36"/>
        <v>0</v>
      </c>
      <c r="X65" s="6" t="str">
        <f>+$A$46</f>
        <v/>
      </c>
      <c r="AH65" s="28" t="s">
        <v>27</v>
      </c>
    </row>
    <row r="66" spans="1:34" x14ac:dyDescent="0.2">
      <c r="A66" s="2" t="str">
        <f>+$A$42</f>
        <v/>
      </c>
      <c r="B66" s="2"/>
      <c r="C66" s="3" t="b">
        <f t="shared" si="37"/>
        <v>0</v>
      </c>
      <c r="D66" s="3" t="b">
        <f t="shared" si="36"/>
        <v>0</v>
      </c>
      <c r="E66" s="3" t="b">
        <f t="shared" si="36"/>
        <v>0</v>
      </c>
      <c r="F66" s="3" t="b">
        <f t="shared" si="36"/>
        <v>0</v>
      </c>
      <c r="G66" s="3" t="b">
        <f t="shared" si="36"/>
        <v>0</v>
      </c>
      <c r="H66" s="3" t="b">
        <f t="shared" si="36"/>
        <v>0</v>
      </c>
      <c r="I66" s="3" t="b">
        <f t="shared" si="36"/>
        <v>0</v>
      </c>
      <c r="J66" s="3" t="b">
        <f t="shared" si="36"/>
        <v>0</v>
      </c>
      <c r="K66" s="3" t="b">
        <f t="shared" si="36"/>
        <v>0</v>
      </c>
      <c r="L66" s="3" t="b">
        <f t="shared" si="36"/>
        <v>0</v>
      </c>
    </row>
    <row r="67" spans="1:34" x14ac:dyDescent="0.2">
      <c r="A67" s="2" t="str">
        <f>+$A$43</f>
        <v/>
      </c>
      <c r="B67" s="2"/>
      <c r="C67" s="3" t="b">
        <f t="shared" si="37"/>
        <v>0</v>
      </c>
      <c r="D67" s="3" t="b">
        <f t="shared" si="36"/>
        <v>0</v>
      </c>
      <c r="E67" s="3" t="b">
        <f t="shared" si="36"/>
        <v>0</v>
      </c>
      <c r="F67" s="3" t="b">
        <f t="shared" si="36"/>
        <v>0</v>
      </c>
      <c r="G67" s="3" t="b">
        <f t="shared" si="36"/>
        <v>0</v>
      </c>
      <c r="H67" s="3" t="b">
        <f t="shared" si="36"/>
        <v>0</v>
      </c>
      <c r="I67" s="3" t="b">
        <f t="shared" si="36"/>
        <v>0</v>
      </c>
      <c r="J67" s="3" t="b">
        <f t="shared" si="36"/>
        <v>0</v>
      </c>
      <c r="K67" s="3" t="b">
        <f t="shared" si="36"/>
        <v>0</v>
      </c>
      <c r="L67" s="3" t="b">
        <f t="shared" si="36"/>
        <v>0</v>
      </c>
      <c r="X67" t="s">
        <v>16</v>
      </c>
    </row>
    <row r="68" spans="1:34" x14ac:dyDescent="0.2">
      <c r="A68" s="2" t="str">
        <f>+$A$44</f>
        <v/>
      </c>
      <c r="B68" s="2"/>
      <c r="C68" s="3" t="b">
        <f t="shared" si="37"/>
        <v>0</v>
      </c>
      <c r="D68" s="3" t="b">
        <f t="shared" si="36"/>
        <v>0</v>
      </c>
      <c r="E68" s="3" t="b">
        <f t="shared" si="36"/>
        <v>0</v>
      </c>
      <c r="F68" s="3" t="b">
        <f t="shared" si="36"/>
        <v>0</v>
      </c>
      <c r="G68" s="3" t="b">
        <f t="shared" si="36"/>
        <v>0</v>
      </c>
      <c r="H68" s="3" t="b">
        <f t="shared" si="36"/>
        <v>0</v>
      </c>
      <c r="I68" s="3" t="b">
        <f t="shared" si="36"/>
        <v>0</v>
      </c>
      <c r="J68" s="3" t="b">
        <f t="shared" si="36"/>
        <v>0</v>
      </c>
      <c r="K68" s="3" t="b">
        <f t="shared" si="36"/>
        <v>0</v>
      </c>
      <c r="L68" s="3" t="b">
        <f t="shared" si="36"/>
        <v>0</v>
      </c>
      <c r="X68" s="18" t="s">
        <v>86</v>
      </c>
    </row>
    <row r="69" spans="1:34" x14ac:dyDescent="0.2">
      <c r="A69" s="2" t="str">
        <f>+$A$45</f>
        <v/>
      </c>
      <c r="B69" s="2"/>
      <c r="C69" s="3" t="b">
        <f t="shared" si="37"/>
        <v>0</v>
      </c>
      <c r="D69" s="3" t="b">
        <f t="shared" si="36"/>
        <v>0</v>
      </c>
      <c r="E69" s="3" t="b">
        <f t="shared" si="36"/>
        <v>0</v>
      </c>
      <c r="F69" s="3" t="b">
        <f t="shared" si="36"/>
        <v>0</v>
      </c>
      <c r="G69" s="3" t="b">
        <f t="shared" si="36"/>
        <v>0</v>
      </c>
      <c r="H69" s="3" t="b">
        <f t="shared" si="36"/>
        <v>0</v>
      </c>
      <c r="I69" s="3" t="b">
        <f t="shared" si="36"/>
        <v>0</v>
      </c>
      <c r="J69" s="3" t="b">
        <f t="shared" si="36"/>
        <v>0</v>
      </c>
      <c r="K69" s="3" t="b">
        <f t="shared" si="36"/>
        <v>0</v>
      </c>
      <c r="L69" s="3" t="b">
        <f t="shared" si="36"/>
        <v>0</v>
      </c>
      <c r="Y69" s="8" t="str">
        <f t="shared" ref="Y69:AH69" si="38">+C$36</f>
        <v/>
      </c>
      <c r="Z69" s="8" t="str">
        <f t="shared" si="38"/>
        <v/>
      </c>
      <c r="AA69" s="8" t="str">
        <f t="shared" si="38"/>
        <v/>
      </c>
      <c r="AB69" s="8" t="str">
        <f t="shared" si="38"/>
        <v/>
      </c>
      <c r="AC69" s="8" t="str">
        <f t="shared" si="38"/>
        <v/>
      </c>
      <c r="AD69" s="8" t="str">
        <f t="shared" si="38"/>
        <v/>
      </c>
      <c r="AE69" s="8" t="str">
        <f t="shared" si="38"/>
        <v/>
      </c>
      <c r="AF69" s="8" t="str">
        <f t="shared" si="38"/>
        <v/>
      </c>
      <c r="AG69" s="8" t="str">
        <f t="shared" si="38"/>
        <v/>
      </c>
      <c r="AH69" s="8" t="str">
        <f t="shared" si="38"/>
        <v/>
      </c>
    </row>
    <row r="70" spans="1:34" x14ac:dyDescent="0.2">
      <c r="A70" s="2" t="str">
        <f>+$A$46</f>
        <v/>
      </c>
      <c r="B70" s="2"/>
      <c r="C70" s="3" t="b">
        <f t="shared" si="37"/>
        <v>0</v>
      </c>
      <c r="D70" s="3" t="b">
        <f t="shared" si="36"/>
        <v>0</v>
      </c>
      <c r="E70" s="3" t="b">
        <f t="shared" si="36"/>
        <v>0</v>
      </c>
      <c r="F70" s="3" t="b">
        <f t="shared" si="36"/>
        <v>0</v>
      </c>
      <c r="G70" s="3" t="b">
        <f t="shared" si="36"/>
        <v>0</v>
      </c>
      <c r="H70" s="3" t="b">
        <f t="shared" si="36"/>
        <v>0</v>
      </c>
      <c r="I70" s="3" t="b">
        <f t="shared" si="36"/>
        <v>0</v>
      </c>
      <c r="J70" s="3" t="b">
        <f t="shared" si="36"/>
        <v>0</v>
      </c>
      <c r="K70" s="3" t="b">
        <f t="shared" si="36"/>
        <v>0</v>
      </c>
      <c r="L70" s="3" t="b">
        <f t="shared" si="36"/>
        <v>0</v>
      </c>
      <c r="W70">
        <v>31</v>
      </c>
      <c r="X70" s="6" t="str">
        <f>+$A$37</f>
        <v/>
      </c>
      <c r="Y70" s="28" t="s">
        <v>27</v>
      </c>
      <c r="Z70" t="str">
        <f>+IF(Z$69="","",IF($X70="","",IF('Client Info'!$E$31="y","y","n")))</f>
        <v/>
      </c>
      <c r="AA70" t="str">
        <f>+IF(AA$69="","",IF($X70="","",IF('Client Info'!$E$32="y","y","n")))</f>
        <v/>
      </c>
      <c r="AB70" t="str">
        <f>+IF(AB$69="","",IF($X70="","",IF('Client Info'!$E$33="y","y","n")))</f>
        <v/>
      </c>
      <c r="AC70" t="str">
        <f>+IF(AC$69="","",IF($X70="","",IF('Client Info'!$E$34="y","y","n")))</f>
        <v/>
      </c>
      <c r="AD70" t="str">
        <f>+IF(AD$69="","",IF($X70="","",IF('Client Info'!$E$35="y","y","n")))</f>
        <v/>
      </c>
      <c r="AE70" t="str">
        <f>+IF(AE$69="","",IF($X70="","",IF('Client Info'!$E$36="y","y","n")))</f>
        <v/>
      </c>
      <c r="AF70" t="str">
        <f>+IF(AF$69="","",IF($X70="","",IF('Client Info'!$E$37="y","y","n")))</f>
        <v/>
      </c>
    </row>
    <row r="71" spans="1:34" x14ac:dyDescent="0.2">
      <c r="A71" s="2"/>
      <c r="B71" s="2"/>
      <c r="W71">
        <v>38</v>
      </c>
      <c r="X71" s="6" t="str">
        <f>+$A$38</f>
        <v/>
      </c>
      <c r="Y71" t="str">
        <f>+IF(Y$69="","",IF($X71="","",IF('Client Info'!$E$38="y","y","n")))</f>
        <v/>
      </c>
      <c r="Z71" s="28" t="s">
        <v>27</v>
      </c>
      <c r="AA71" t="str">
        <f>+IF(AA$69="","",IF($X71="","",IF('Client Info'!$E$39="y","y","n")))</f>
        <v/>
      </c>
      <c r="AB71" t="str">
        <f>+IF(AB$69="","",IF($X71="","",IF('Client Info'!$E$40="y","y","n")))</f>
        <v/>
      </c>
      <c r="AC71" t="str">
        <f>+IF(AC$69="","",IF($X71="","",IF('Client Info'!$E$41="y","y","n")))</f>
        <v/>
      </c>
      <c r="AD71" t="str">
        <f>+IF(AD$69="","",IF($X71="","",IF('Client Info'!$E$42="y","y","n")))</f>
        <v/>
      </c>
      <c r="AE71" t="str">
        <f>+IF(AE$69="","",IF($X71="","",IF('Client Info'!$E$43="y","y","n")))</f>
        <v/>
      </c>
      <c r="AF71" t="str">
        <f>+IF(AF$69="","",IF($X71="","",IF('Client Info'!$E$44="y","y","n")))</f>
        <v/>
      </c>
    </row>
    <row r="72" spans="1:34" x14ac:dyDescent="0.2">
      <c r="A72" s="2" t="s">
        <v>31</v>
      </c>
      <c r="B72" s="2"/>
      <c r="W72">
        <v>46</v>
      </c>
      <c r="X72" s="6" t="str">
        <f>+$A$39</f>
        <v/>
      </c>
      <c r="Y72" t="str">
        <f>+IF(Y$69="","",IF($X72="","",IF('Client Info'!$E$46="y","y","n")))</f>
        <v/>
      </c>
      <c r="Z72" t="str">
        <f>+IF(Z$69="","",IF($X72="","",IF('Client Info'!$E$47="y","y","n")))</f>
        <v/>
      </c>
      <c r="AA72" s="28" t="s">
        <v>27</v>
      </c>
      <c r="AB72" t="str">
        <f>+IF(AB$69="","",IF($X72="","",IF('Client Info'!$E$48="y","y","n")))</f>
        <v/>
      </c>
      <c r="AC72" t="str">
        <f>+IF(AC$69="","",IF($X72="","",IF('Client Info'!$E$49="y","y","n")))</f>
        <v/>
      </c>
      <c r="AD72" t="str">
        <f>+IF(AD$69="","",IF($X72="","",IF('Client Info'!$E$50="y","y","n")))</f>
        <v/>
      </c>
      <c r="AE72" t="str">
        <f>+IF(AE$69="","",IF($X72="","",IF('Client Info'!$E$51="y","y","n")))</f>
        <v/>
      </c>
      <c r="AF72" t="str">
        <f>+IF(AF$69="","",IF($X72="","",IF('Client Info'!$E$52="y","y","n")))</f>
        <v/>
      </c>
    </row>
    <row r="73" spans="1:34" x14ac:dyDescent="0.2">
      <c r="A73" s="2"/>
      <c r="B73" s="1" t="s">
        <v>32</v>
      </c>
      <c r="C73" s="3" t="str">
        <f>+$C$36</f>
        <v/>
      </c>
      <c r="D73" s="3" t="str">
        <f>+$D$36</f>
        <v/>
      </c>
      <c r="E73" s="3" t="str">
        <f>+$E$36</f>
        <v/>
      </c>
      <c r="F73" s="3" t="str">
        <f>+$F$36</f>
        <v/>
      </c>
      <c r="G73" t="str">
        <f>+$G$36</f>
        <v/>
      </c>
      <c r="H73" t="str">
        <f>+$H$36</f>
        <v/>
      </c>
      <c r="I73" t="str">
        <f>+$I$36</f>
        <v/>
      </c>
      <c r="J73" t="str">
        <f>+$J$36</f>
        <v/>
      </c>
      <c r="K73" t="str">
        <f>+$K$36</f>
        <v/>
      </c>
      <c r="L73" t="str">
        <f>+$L$36</f>
        <v/>
      </c>
      <c r="W73">
        <v>53</v>
      </c>
      <c r="X73" s="6" t="str">
        <f>+$A$40</f>
        <v/>
      </c>
      <c r="Y73" t="str">
        <f>+IF(Y$69="","",IF($X73="","",IF('Client Info'!$E$53="y","y","n")))</f>
        <v/>
      </c>
      <c r="Z73" t="str">
        <f>+IF(Z$69="","",IF($X73="","",IF('Client Info'!$E$54="y","y","n")))</f>
        <v/>
      </c>
      <c r="AA73" t="str">
        <f>+IF(AA$69="","",IF($X73="","",IF('Client Info'!$E$55="y","y","n")))</f>
        <v/>
      </c>
      <c r="AB73" s="28" t="s">
        <v>27</v>
      </c>
      <c r="AC73" t="str">
        <f>+IF(AC$69="","",IF($X73="","",IF('Client Info'!$E$56="y","y","n")))</f>
        <v/>
      </c>
      <c r="AD73" t="str">
        <f>+IF(AD$69="","",IF($X73="","",IF('Client Info'!$E$57="y","y","n")))</f>
        <v/>
      </c>
      <c r="AE73" t="str">
        <f>+IF(AE$69="","",IF($X73="","",IF('Client Info'!$E$58="y","y","n")))</f>
        <v/>
      </c>
      <c r="AF73" t="str">
        <f>+IF(AF$69="","",IF($X73="","",IF('Client Info'!$E$59="y","y","n")))</f>
        <v/>
      </c>
    </row>
    <row r="74" spans="1:34" x14ac:dyDescent="0.2">
      <c r="A74" s="2" t="str">
        <f>+$A$37</f>
        <v/>
      </c>
      <c r="B74" s="2"/>
      <c r="C74" s="3" t="str">
        <f>+IF(AND($E37="Yes",Y$43="y"),"y",IF(AND($D37="Yes",Y$42="y"),"y",IF(AND($F37="Yes",Y$44="y"),"y",IF(AND($G37="Yes",Y$45="y"),"y",IF(AND($H37="Yes",Y$46="y"),"y",IF(AND($I37="Yes",Y$47="y"),"y",IF(AND($J37="Yes",Y$48="y"),"y","n")))))))</f>
        <v>n</v>
      </c>
      <c r="D74" s="3" t="str">
        <f>+IF(AND($C37="Yes",Z$41="y"),"y",IF(AND($E37="Yes",Z$43="y"),"y",IF(AND($F37="Yes",Z$44="y"),"y",IF(AND($G37="Yes",Z$45="y"),"y",IF(AND($H37="Yes",Z$46="y"),"y",IF(AND($I37="Yes",Z$47="y"),"y",IF(AND($J37="Yes",Z$48="y"),"y","n")))))))</f>
        <v>n</v>
      </c>
      <c r="E74" s="3" t="str">
        <f>+IF(AND($C37="Yes",AA$41="y"),"y",IF(AND($D37="Yes",AA$42="y"),"y",IF(AND($F37="Yes",AA$44="y"),"y",IF(AND($G37="Yes",AA$45="y"),"y",IF(AND($H37="Yes",AA$46="y"),"y",IF(AND($I37="Yes",AA$47="y"),"y",IF(AND($J37="Yes",AA$48="y"),"y","n")))))))</f>
        <v>n</v>
      </c>
      <c r="F74" s="3" t="str">
        <f>+IF(AND($C37="Yes",AB$41="y"),"y",IF(AND($D37="Yes",AB$42="y"),"y",IF(AND($E37="Yes",AB$43="y"),"y",IF(AND($G37="Yes",AB$45="y"),"y",IF(AND($H37="Yes",AB$46="y"),"y",IF(AND($I37="Yes",AB$47="y"),"y",IF(AND($J37="Yes",AB$48="y"),"y","n")))))))</f>
        <v>n</v>
      </c>
      <c r="G74" s="3" t="str">
        <f>+IF(AND($C37="Yes",AC$41="y"),"y",IF(AND($D37="Yes",AC$42="y"),"y",IF(AND($E37="Yes",AC$43="y"),"y",IF(AND($F37="Yes",AC$44="y"),"y",IF(AND($H37="Yes",AC$46="y"),"y",IF(AND($I37="Yes",AC$47="y"),"y",IF(AND($J37="Yes",AC$48="y"),"y","n")))))))</f>
        <v>n</v>
      </c>
      <c r="H74" s="3" t="str">
        <f>+IF(AND($C37="Yes",AD$41="y"),"y",IF(AND($D37="Yes",AD$42="y"),"y",IF(AND($E37="Yes",AD$43="y"),"y",IF(AND($G37="Yes",AD$45="y"),"y",IF(AND($F37="Yes",AD$44="y"),"y",IF(AND($I37="Yes",AD$47="y"),"y",IF(AND($J37="Yes",AD$48="y"),"y","n")))))))</f>
        <v>n</v>
      </c>
      <c r="I74" s="3" t="str">
        <f>+IF(AND($C37="Yes",AE$41="y"),"y",IF(AND($D37="Yes",AE$42="y"),"y",IF(AND($E37="Yes",AE$43="y"),"y",IF(AND($G37="Yes",AE$45="y"),"y",IF(AND($H37="Yes",AE$46="y"),"y",IF(AND($F37="Yes",AE$44="y"),"y",IF(AND($J37="Yes",AE$48="y"),"y","n")))))))</f>
        <v>n</v>
      </c>
      <c r="J74" s="3" t="str">
        <f>+IF(AND($C37="Yes",AF$41="y"),"y",IF(AND($D37="Yes",AF$42="y"),"y",IF(AND($E37="Yes",AF$43="y"),"y",IF(AND($G37="Yes",AF$45="y"),"y",IF(AND($H37="Yes",AF$46="y"),"y",IF(AND($I37="Yes",AF$47="y"),"y",IF(AND($F37="Yes",AF$44="y"),"y","n")))))))</f>
        <v>n</v>
      </c>
      <c r="K74" s="3"/>
      <c r="L74" s="3"/>
      <c r="W74">
        <v>60</v>
      </c>
      <c r="X74" s="6" t="str">
        <f>+$A$41</f>
        <v/>
      </c>
      <c r="Y74" t="str">
        <f>+IF(Y$69="","",IF($X74="","",IF('Client Info'!$E$61="y","y","n")))</f>
        <v/>
      </c>
      <c r="Z74" t="str">
        <f>+IF(Z$69="","",IF($X74="","",IF('Client Info'!$E$62="y","y","n")))</f>
        <v/>
      </c>
      <c r="AA74" t="str">
        <f>+IF(AA$69="","",IF($X74="","",IF('Client Info'!$E$63="y","y","n")))</f>
        <v/>
      </c>
      <c r="AB74" t="str">
        <f>+IF(AB$69="","",IF($X74="","",IF('Client Info'!$E$64="y","y","n")))</f>
        <v/>
      </c>
      <c r="AC74" s="28" t="s">
        <v>27</v>
      </c>
      <c r="AD74" t="str">
        <f>+IF(AD$69="","",IF($X74="","",IF('Client Info'!$E$65="y","y","n")))</f>
        <v/>
      </c>
      <c r="AE74" t="str">
        <f>+IF(AE$69="","",IF($X74="","",IF('Client Info'!$E$66="y","y","n")))</f>
        <v/>
      </c>
      <c r="AF74" t="str">
        <f>+IF(AF$69="","",IF($X74="","",IF('Client Info'!$E$67="y","y","n")))</f>
        <v/>
      </c>
    </row>
    <row r="75" spans="1:34" x14ac:dyDescent="0.2">
      <c r="A75" s="2" t="str">
        <f>+$A$38</f>
        <v/>
      </c>
      <c r="B75" s="2"/>
      <c r="C75" s="3" t="str">
        <f t="shared" ref="C75:C83" si="39">+IF(AND($E38="Yes",Y$43="y"),"y",IF(AND($D38="Yes",Y$42="y"),"y",IF(AND($F38="Yes",Y$44="y"),"y",IF(AND($G38="Yes",Y$45="y"),"y",IF(AND($H38="Yes",Y$46="y"),"y",IF(AND($I38="Yes",Y$47="y"),"y",IF(AND($J38="Yes",Y$48="y"),"y","n")))))))</f>
        <v>n</v>
      </c>
      <c r="D75" s="3" t="str">
        <f t="shared" ref="D75:D83" si="40">+IF(AND($C38="Yes",Z$41="y"),"y",IF(AND($E38="Yes",Z$43="y"),"y",IF(AND($F38="Yes",Z$44="y"),"y",IF(AND($G38="Yes",Z$45="y"),"y",IF(AND($H38="Yes",Z$46="y"),"y",IF(AND($I38="Yes",Z$47="y"),"y",IF(AND($J38="Yes",Z$48="y"),"y","n")))))))</f>
        <v>n</v>
      </c>
      <c r="E75" s="3" t="str">
        <f t="shared" ref="E75:E83" si="41">+IF(AND($C38="Yes",AA$41="y"),"y",IF(AND($D38="Yes",AA$42="y"),"y",IF(AND($F38="Yes",AA$44="y"),"y",IF(AND($G38="Yes",AA$45="y"),"y",IF(AND($H38="Yes",AA$46="y"),"y",IF(AND($I38="Yes",AA$47="y"),"y",IF(AND($J38="Yes",AA$48="y"),"y","n")))))))</f>
        <v>n</v>
      </c>
      <c r="F75" s="3" t="str">
        <f t="shared" ref="F75:F83" si="42">+IF(AND($C38="Yes",AB$41="y"),"y",IF(AND($D38="Yes",AB$42="y"),"y",IF(AND($E38="Yes",AB$43="y"),"y",IF(AND($G38="Yes",AB$45="y"),"y",IF(AND($H38="Yes",AB$46="y"),"y",IF(AND($I38="Yes",AB$47="y"),"y",IF(AND($J38="Yes",AB$48="y"),"y","n")))))))</f>
        <v>n</v>
      </c>
      <c r="G75" s="3" t="str">
        <f t="shared" ref="G75:G83" si="43">+IF(AND($C38="Yes",AC$41="y"),"y",IF(AND($D38="Yes",AC$42="y"),"y",IF(AND($E38="Yes",AC$43="y"),"y",IF(AND($F38="Yes",AC$44="y"),"y",IF(AND($H38="Yes",AC$46="y"),"y",IF(AND($I38="Yes",AC$47="y"),"y",IF(AND($J38="Yes",AC$48="y"),"y","n")))))))</f>
        <v>n</v>
      </c>
      <c r="H75" s="3" t="str">
        <f t="shared" ref="H75:H83" si="44">+IF(AND($C38="Yes",AD$41="y"),"y",IF(AND($D38="Yes",AD$42="y"),"y",IF(AND($E38="Yes",AD$43="y"),"y",IF(AND($G38="Yes",AD$45="y"),"y",IF(AND($F38="Yes",AD$44="y"),"y",IF(AND($I38="Yes",AD$47="y"),"y",IF(AND($J38="Yes",AD$48="y"),"y","n")))))))</f>
        <v>n</v>
      </c>
      <c r="I75" s="3" t="str">
        <f t="shared" ref="I75:I83" si="45">+IF(AND($C38="Yes",AE$41="y"),"y",IF(AND($D38="Yes",AE$42="y"),"y",IF(AND($E38="Yes",AE$43="y"),"y",IF(AND($G38="Yes",AE$45="y"),"y",IF(AND($H38="Yes",AE$46="y"),"y",IF(AND($F38="Yes",AE$44="y"),"y",IF(AND($J38="Yes",AE$48="y"),"y","n")))))))</f>
        <v>n</v>
      </c>
      <c r="J75" s="3" t="str">
        <f t="shared" ref="J75:J83" si="46">+IF(AND($C38="Yes",AF$41="y"),"y",IF(AND($D38="Yes",AF$42="y"),"y",IF(AND($E38="Yes",AF$43="y"),"y",IF(AND($G38="Yes",AF$45="y"),"y",IF(AND($H38="Yes",AF$46="y"),"y",IF(AND($I38="Yes",AF$47="y"),"y",IF(AND($F38="Yes",AF$44="y"),"y","n")))))))</f>
        <v>n</v>
      </c>
      <c r="K75" s="3"/>
      <c r="L75" s="3"/>
      <c r="W75">
        <v>67</v>
      </c>
      <c r="X75" s="6" t="str">
        <f>+$A$42</f>
        <v/>
      </c>
      <c r="Y75" t="str">
        <f>+IF(Y$69="","",IF($X75="","",IF('Client Info'!$E$68="y","y","n")))</f>
        <v/>
      </c>
      <c r="Z75" t="str">
        <f>+IF(Z$69="","",IF($X75="","",IF('Client Info'!$E$69="y","y","n")))</f>
        <v/>
      </c>
      <c r="AA75" t="str">
        <f>+IF(AA$69="","",IF($X75="","",IF('Client Info'!$E$70="y","y","n")))</f>
        <v/>
      </c>
      <c r="AB75" t="str">
        <f>+IF(AB$69="","",IF($X75="","",IF('Client Info'!$E$71="y","y","n")))</f>
        <v/>
      </c>
      <c r="AC75" t="str">
        <f>+IF(AC$69="","",IF($X75="","",IF('Client Info'!$E$72="y","y","n")))</f>
        <v/>
      </c>
      <c r="AD75" s="28" t="s">
        <v>27</v>
      </c>
      <c r="AE75" t="str">
        <f>+IF(AE$69="","",IF($X75="","",IF('Client Info'!$E$73="y","y","n")))</f>
        <v/>
      </c>
      <c r="AF75" t="str">
        <f>+IF(AF$69="","",IF($X75="","",IF('Client Info'!$E$74="y","y","n")))</f>
        <v/>
      </c>
    </row>
    <row r="76" spans="1:34" x14ac:dyDescent="0.2">
      <c r="A76" s="2" t="str">
        <f>+$A$39</f>
        <v/>
      </c>
      <c r="B76" s="2"/>
      <c r="C76" s="3" t="str">
        <f t="shared" si="39"/>
        <v>n</v>
      </c>
      <c r="D76" s="3" t="str">
        <f t="shared" si="40"/>
        <v>n</v>
      </c>
      <c r="E76" s="3" t="str">
        <f t="shared" si="41"/>
        <v>n</v>
      </c>
      <c r="F76" s="3" t="str">
        <f t="shared" si="42"/>
        <v>n</v>
      </c>
      <c r="G76" s="3" t="str">
        <f t="shared" si="43"/>
        <v>n</v>
      </c>
      <c r="H76" s="3" t="str">
        <f t="shared" si="44"/>
        <v>n</v>
      </c>
      <c r="I76" s="3" t="str">
        <f t="shared" si="45"/>
        <v>n</v>
      </c>
      <c r="J76" s="3" t="str">
        <f t="shared" si="46"/>
        <v>n</v>
      </c>
      <c r="K76" s="3"/>
      <c r="L76" s="3"/>
      <c r="W76">
        <v>74</v>
      </c>
      <c r="X76" s="6" t="str">
        <f>+$A$43</f>
        <v/>
      </c>
      <c r="Y76" t="str">
        <f>+IF(Y$69="","",IF($X76="","",IF('Client Info'!$E$76="y","y","n")))</f>
        <v/>
      </c>
      <c r="Z76" t="str">
        <f>+IF(Z$69="","",IF($X76="","",IF('Client Info'!$E$77="y","y","n")))</f>
        <v/>
      </c>
      <c r="AA76" t="str">
        <f>+IF(AA$69="","",IF($X76="","",IF('Client Info'!$E$78="y","y","n")))</f>
        <v/>
      </c>
      <c r="AB76" t="str">
        <f>+IF(AB$69="","",IF($X76="","",IF('Client Info'!$E$79="y","y","n")))</f>
        <v/>
      </c>
      <c r="AC76" t="str">
        <f>+IF(AC$69="","",IF($X76="","",IF('Client Info'!$E$80="y","y","n")))</f>
        <v/>
      </c>
      <c r="AD76" t="str">
        <f>+IF(AD$69="","",IF($X76="","",IF('Client Info'!$E$81="y","y","n")))</f>
        <v/>
      </c>
      <c r="AE76" s="28" t="s">
        <v>27</v>
      </c>
      <c r="AF76" t="str">
        <f>+IF(AF$69="","",IF($X76="","",IF('Client Info'!$E$82="y","y","n")))</f>
        <v/>
      </c>
    </row>
    <row r="77" spans="1:34" x14ac:dyDescent="0.2">
      <c r="A77" s="2" t="str">
        <f>+$A$40</f>
        <v/>
      </c>
      <c r="B77" s="2"/>
      <c r="C77" s="3" t="str">
        <f t="shared" si="39"/>
        <v>n</v>
      </c>
      <c r="D77" s="3" t="str">
        <f t="shared" si="40"/>
        <v>n</v>
      </c>
      <c r="E77" s="3" t="str">
        <f t="shared" si="41"/>
        <v>n</v>
      </c>
      <c r="F77" s="3" t="str">
        <f t="shared" si="42"/>
        <v>n</v>
      </c>
      <c r="G77" s="3" t="str">
        <f t="shared" si="43"/>
        <v>n</v>
      </c>
      <c r="H77" s="3" t="str">
        <f t="shared" si="44"/>
        <v>n</v>
      </c>
      <c r="I77" s="3" t="str">
        <f t="shared" si="45"/>
        <v>n</v>
      </c>
      <c r="J77" s="3" t="str">
        <f t="shared" si="46"/>
        <v>n</v>
      </c>
      <c r="K77" s="3"/>
      <c r="L77" s="3"/>
      <c r="W77">
        <v>81</v>
      </c>
      <c r="X77" s="6" t="str">
        <f>+$A$44</f>
        <v/>
      </c>
      <c r="Y77" t="str">
        <f>+IF(Y$69="","",IF($X77="","",IF('Client Info'!$E$83="y","y","n")))</f>
        <v/>
      </c>
      <c r="Z77" t="str">
        <f>+IF(Z$69="","",IF($X77="","",IF('Client Info'!$E$84="y","y","n")))</f>
        <v/>
      </c>
      <c r="AA77" t="str">
        <f>+IF(AA$69="","",IF($X77="","",IF('Client Info'!$E$85="y","y","n")))</f>
        <v/>
      </c>
      <c r="AB77" t="str">
        <f>+IF(AB$69="","",IF($X77="","",IF('Client Info'!$E$86="y","y","n")))</f>
        <v/>
      </c>
      <c r="AC77" t="str">
        <f>+IF(AC$69="","",IF($X77="","",IF('Client Info'!$E$87="y","y","n")))</f>
        <v/>
      </c>
      <c r="AD77" t="str">
        <f>+IF(AD$69="","",IF($X77="","",IF('Client Info'!$E$88="y","y","n")))</f>
        <v/>
      </c>
      <c r="AE77" t="str">
        <f>+IF(AE$69="","",IF($X77="","",IF('Client Info'!$E$89="y","y","n")))</f>
        <v/>
      </c>
      <c r="AF77" s="28" t="s">
        <v>27</v>
      </c>
    </row>
    <row r="78" spans="1:34" x14ac:dyDescent="0.2">
      <c r="A78" s="2" t="str">
        <f>+$A$41</f>
        <v/>
      </c>
      <c r="B78" s="2"/>
      <c r="C78" s="3" t="str">
        <f t="shared" si="39"/>
        <v>n</v>
      </c>
      <c r="D78" s="3" t="str">
        <f t="shared" si="40"/>
        <v>n</v>
      </c>
      <c r="E78" s="3" t="str">
        <f t="shared" si="41"/>
        <v>n</v>
      </c>
      <c r="F78" s="3" t="str">
        <f t="shared" si="42"/>
        <v>n</v>
      </c>
      <c r="G78" s="3" t="str">
        <f t="shared" si="43"/>
        <v>n</v>
      </c>
      <c r="H78" s="3" t="str">
        <f t="shared" si="44"/>
        <v>n</v>
      </c>
      <c r="I78" s="3" t="str">
        <f t="shared" si="45"/>
        <v>n</v>
      </c>
      <c r="J78" s="3" t="str">
        <f t="shared" si="46"/>
        <v>n</v>
      </c>
      <c r="K78" s="3"/>
      <c r="L78" s="3"/>
      <c r="X78" s="6" t="str">
        <f>+$A$45</f>
        <v/>
      </c>
      <c r="AG78" s="28" t="s">
        <v>27</v>
      </c>
    </row>
    <row r="79" spans="1:34" x14ac:dyDescent="0.2">
      <c r="A79" s="2" t="str">
        <f>+$A$42</f>
        <v/>
      </c>
      <c r="B79" s="2"/>
      <c r="C79" s="3" t="str">
        <f t="shared" si="39"/>
        <v>n</v>
      </c>
      <c r="D79" s="3" t="str">
        <f t="shared" si="40"/>
        <v>n</v>
      </c>
      <c r="E79" s="3" t="str">
        <f t="shared" si="41"/>
        <v>n</v>
      </c>
      <c r="F79" s="3" t="str">
        <f t="shared" si="42"/>
        <v>n</v>
      </c>
      <c r="G79" s="3" t="str">
        <f t="shared" si="43"/>
        <v>n</v>
      </c>
      <c r="H79" s="3" t="str">
        <f t="shared" si="44"/>
        <v>n</v>
      </c>
      <c r="I79" s="3" t="str">
        <f t="shared" si="45"/>
        <v>n</v>
      </c>
      <c r="J79" s="3" t="str">
        <f t="shared" si="46"/>
        <v>n</v>
      </c>
      <c r="K79" s="3"/>
      <c r="L79" s="3"/>
      <c r="X79" s="6" t="str">
        <f>+$A$46</f>
        <v/>
      </c>
      <c r="AH79" s="28" t="s">
        <v>27</v>
      </c>
    </row>
    <row r="80" spans="1:34" x14ac:dyDescent="0.2">
      <c r="A80" s="2" t="str">
        <f>+$A$43</f>
        <v/>
      </c>
      <c r="B80" s="2"/>
      <c r="C80" s="3" t="str">
        <f t="shared" si="39"/>
        <v>n</v>
      </c>
      <c r="D80" s="3" t="str">
        <f t="shared" si="40"/>
        <v>n</v>
      </c>
      <c r="E80" s="3" t="str">
        <f t="shared" si="41"/>
        <v>n</v>
      </c>
      <c r="F80" s="3" t="str">
        <f t="shared" si="42"/>
        <v>n</v>
      </c>
      <c r="G80" s="3" t="str">
        <f t="shared" si="43"/>
        <v>n</v>
      </c>
      <c r="H80" s="3" t="str">
        <f t="shared" si="44"/>
        <v>n</v>
      </c>
      <c r="I80" s="3" t="str">
        <f t="shared" si="45"/>
        <v>n</v>
      </c>
      <c r="J80" s="3" t="str">
        <f t="shared" si="46"/>
        <v>n</v>
      </c>
      <c r="K80" s="3"/>
      <c r="L80" s="3"/>
    </row>
    <row r="81" spans="1:34" x14ac:dyDescent="0.2">
      <c r="A81" s="2" t="str">
        <f>+$A$44</f>
        <v/>
      </c>
      <c r="B81" s="2"/>
      <c r="C81" s="3" t="str">
        <f t="shared" si="39"/>
        <v>n</v>
      </c>
      <c r="D81" s="3" t="str">
        <f t="shared" si="40"/>
        <v>n</v>
      </c>
      <c r="E81" s="3" t="str">
        <f t="shared" si="41"/>
        <v>n</v>
      </c>
      <c r="F81" s="3" t="str">
        <f t="shared" si="42"/>
        <v>n</v>
      </c>
      <c r="G81" s="3" t="str">
        <f t="shared" si="43"/>
        <v>n</v>
      </c>
      <c r="H81" s="3" t="str">
        <f t="shared" si="44"/>
        <v>n</v>
      </c>
      <c r="I81" s="3" t="str">
        <f t="shared" si="45"/>
        <v>n</v>
      </c>
      <c r="J81" s="3" t="str">
        <f t="shared" si="46"/>
        <v>n</v>
      </c>
      <c r="K81" s="3"/>
      <c r="L81" s="3"/>
      <c r="X81" t="s">
        <v>17</v>
      </c>
    </row>
    <row r="82" spans="1:34" x14ac:dyDescent="0.2">
      <c r="A82" s="2" t="str">
        <f>+$A$45</f>
        <v/>
      </c>
      <c r="B82" s="2"/>
      <c r="C82" s="3" t="str">
        <f t="shared" si="39"/>
        <v>n</v>
      </c>
      <c r="D82" s="3" t="str">
        <f t="shared" si="40"/>
        <v>n</v>
      </c>
      <c r="E82" s="3" t="str">
        <f t="shared" si="41"/>
        <v>n</v>
      </c>
      <c r="F82" s="3" t="str">
        <f t="shared" si="42"/>
        <v>n</v>
      </c>
      <c r="G82" s="3" t="str">
        <f t="shared" si="43"/>
        <v>n</v>
      </c>
      <c r="H82" s="3" t="str">
        <f t="shared" si="44"/>
        <v>n</v>
      </c>
      <c r="I82" s="3" t="str">
        <f t="shared" si="45"/>
        <v>n</v>
      </c>
      <c r="J82" s="3" t="str">
        <f t="shared" si="46"/>
        <v>n</v>
      </c>
      <c r="K82" s="3"/>
      <c r="L82" s="3"/>
      <c r="X82" s="18" t="s">
        <v>86</v>
      </c>
    </row>
    <row r="83" spans="1:34" x14ac:dyDescent="0.2">
      <c r="A83" s="2" t="str">
        <f>+$A$46</f>
        <v/>
      </c>
      <c r="B83" s="2"/>
      <c r="C83" s="3" t="str">
        <f t="shared" si="39"/>
        <v>n</v>
      </c>
      <c r="D83" s="3" t="str">
        <f t="shared" si="40"/>
        <v>n</v>
      </c>
      <c r="E83" s="3" t="str">
        <f t="shared" si="41"/>
        <v>n</v>
      </c>
      <c r="F83" s="3" t="str">
        <f t="shared" si="42"/>
        <v>n</v>
      </c>
      <c r="G83" s="3" t="str">
        <f t="shared" si="43"/>
        <v>n</v>
      </c>
      <c r="H83" s="3" t="str">
        <f t="shared" si="44"/>
        <v>n</v>
      </c>
      <c r="I83" s="3" t="str">
        <f t="shared" si="45"/>
        <v>n</v>
      </c>
      <c r="J83" s="3" t="str">
        <f t="shared" si="46"/>
        <v>n</v>
      </c>
      <c r="K83" s="3"/>
      <c r="L83" s="3"/>
      <c r="Y83" s="8" t="str">
        <f t="shared" ref="Y83:AH83" si="47">+C$36</f>
        <v/>
      </c>
      <c r="Z83" s="8" t="str">
        <f t="shared" si="47"/>
        <v/>
      </c>
      <c r="AA83" s="8" t="str">
        <f t="shared" si="47"/>
        <v/>
      </c>
      <c r="AB83" s="8" t="str">
        <f t="shared" si="47"/>
        <v/>
      </c>
      <c r="AC83" s="8" t="str">
        <f t="shared" si="47"/>
        <v/>
      </c>
      <c r="AD83" s="8" t="str">
        <f t="shared" si="47"/>
        <v/>
      </c>
      <c r="AE83" s="8" t="str">
        <f t="shared" si="47"/>
        <v/>
      </c>
      <c r="AF83" s="8" t="str">
        <f t="shared" si="47"/>
        <v/>
      </c>
      <c r="AG83" s="8" t="str">
        <f t="shared" si="47"/>
        <v/>
      </c>
      <c r="AH83" s="8" t="str">
        <f t="shared" si="47"/>
        <v/>
      </c>
    </row>
    <row r="84" spans="1:34" x14ac:dyDescent="0.2">
      <c r="A84" s="2"/>
      <c r="B84" s="2"/>
      <c r="W84">
        <v>31</v>
      </c>
      <c r="X84" s="6" t="str">
        <f>+$A$37</f>
        <v/>
      </c>
      <c r="Y84" s="28" t="s">
        <v>27</v>
      </c>
      <c r="Z84" t="str">
        <f>+IF(Z$83="","",IF($X84="","",IF('Client Info'!$F$31="y","y","n")))</f>
        <v/>
      </c>
      <c r="AA84" t="str">
        <f>+IF(AA$83="","",IF($X84="","",IF('Client Info'!$F$32="y","y","n")))</f>
        <v/>
      </c>
      <c r="AB84" t="str">
        <f>+IF(AB$83="","",IF($X84="","",IF('Client Info'!$F$33="y","y","n")))</f>
        <v/>
      </c>
      <c r="AC84" t="str">
        <f>+IF(AC$83="","",IF($X84="","",IF('Client Info'!$F$34="y","y","n")))</f>
        <v/>
      </c>
      <c r="AD84" t="str">
        <f>+IF(AD$83="","",IF($X84="","",IF('Client Info'!$F$35="y","y","n")))</f>
        <v/>
      </c>
      <c r="AE84" t="str">
        <f>+IF(AE$83="","",IF($X84="","",IF('Client Info'!$F$36="y","y","n")))</f>
        <v/>
      </c>
      <c r="AF84" t="str">
        <f>+IF(AF$83="","",IF($X84="","",IF('Client Info'!$F$37="y","y","n")))</f>
        <v/>
      </c>
    </row>
    <row r="85" spans="1:34" x14ac:dyDescent="0.2">
      <c r="A85" s="2"/>
      <c r="B85" s="2"/>
      <c r="W85">
        <v>38</v>
      </c>
      <c r="X85" s="6" t="str">
        <f>+$A$38</f>
        <v/>
      </c>
      <c r="Y85" t="str">
        <f>+IF(Y$83="","",IF($X85="","",IF('Client Info'!$F$38="y","y","n")))</f>
        <v/>
      </c>
      <c r="Z85" s="28" t="s">
        <v>27</v>
      </c>
      <c r="AA85" t="str">
        <f>+IF(AA$83="","",IF($X85="","",IF('Client Info'!$F$39="y","y","n")))</f>
        <v/>
      </c>
      <c r="AB85" t="str">
        <f>+IF(AB$83="","",IF($X85="","",IF('Client Info'!$F$40="y","y","n")))</f>
        <v/>
      </c>
      <c r="AC85" t="str">
        <f>+IF(AC$83="","",IF($X85="","",IF('Client Info'!$F$41="y","y","n")))</f>
        <v/>
      </c>
      <c r="AD85" t="str">
        <f>+IF(AD$83="","",IF($X85="","",IF('Client Info'!$F$42="y","y","n")))</f>
        <v/>
      </c>
      <c r="AE85" t="str">
        <f>+IF(AE$83="","",IF($X85="","",IF('Client Info'!$F$43="y","y","n")))</f>
        <v/>
      </c>
      <c r="AF85" t="str">
        <f>+IF(AF$83="","",IF($X85="","",IF('Client Info'!$F$44="y","y","n")))</f>
        <v/>
      </c>
    </row>
    <row r="86" spans="1:34" x14ac:dyDescent="0.2">
      <c r="A86" s="2" t="s">
        <v>30</v>
      </c>
      <c r="C86" s="3" t="str">
        <f>+$C$36</f>
        <v/>
      </c>
      <c r="D86" s="3" t="str">
        <f>+$D$36</f>
        <v/>
      </c>
      <c r="E86" s="3" t="str">
        <f>+$E$36</f>
        <v/>
      </c>
      <c r="F86" s="3" t="str">
        <f>+$F$36</f>
        <v/>
      </c>
      <c r="G86" t="str">
        <f>+$G$36</f>
        <v/>
      </c>
      <c r="H86" t="str">
        <f>+$H$36</f>
        <v/>
      </c>
      <c r="I86" t="str">
        <f>+$I$36</f>
        <v/>
      </c>
      <c r="J86" t="str">
        <f>+$J$36</f>
        <v/>
      </c>
      <c r="K86" t="str">
        <f>+$K$36</f>
        <v/>
      </c>
      <c r="L86" t="str">
        <f>+$L$36</f>
        <v/>
      </c>
      <c r="W86">
        <v>46</v>
      </c>
      <c r="X86" s="6" t="str">
        <f>+$A$39</f>
        <v/>
      </c>
      <c r="Y86" t="str">
        <f>+IF(Y$83="","",IF($X86="","",IF('Client Info'!$F$46="y","y","n")))</f>
        <v/>
      </c>
      <c r="Z86" t="str">
        <f>+IF(Z$83="","",IF($X86="","",IF('Client Info'!$F$47="y","y","n")))</f>
        <v/>
      </c>
      <c r="AA86" s="28" t="s">
        <v>27</v>
      </c>
      <c r="AB86" t="str">
        <f>+IF(AB$83="","",IF($X86="","",IF('Client Info'!$F$48="y","y","n")))</f>
        <v/>
      </c>
      <c r="AC86" t="str">
        <f>+IF(AC$83="","",IF($X86="","",IF('Client Info'!$F$49="y","y","n")))</f>
        <v/>
      </c>
      <c r="AD86" t="str">
        <f>+IF(AD$83="","",IF($X86="","",IF('Client Info'!$F$50="y","y","n")))</f>
        <v/>
      </c>
      <c r="AE86" t="str">
        <f>+IF(AE$83="","",IF($X86="","",IF('Client Info'!$F$51="y","y","n")))</f>
        <v/>
      </c>
      <c r="AF86" t="str">
        <f>+IF(AF$83="","",IF($X86="","",IF('Client Info'!$F$52="y","y","n")))</f>
        <v/>
      </c>
    </row>
    <row r="87" spans="1:34" x14ac:dyDescent="0.2">
      <c r="A87" s="2" t="str">
        <f>+$A$37</f>
        <v/>
      </c>
      <c r="B87" s="2"/>
      <c r="C87" s="3" t="str">
        <f>+IF(AND(Z$84="y",$D37="Yes"),"y",IF(AND(AA$84="y",$E37="Yes"),"y",IF(AND(AB$84="y",$F37="Yes"),"y",IF(AND(AC$84="y",$G37="Yes"),"y",IF(AND(AD$84="y",$H37="Yes"),"y",IF(AND(AE$84="y",$I37="Yes"),"y",IF(AND(AF$84="y",$J37="Yes"),"y","n")))))))</f>
        <v>n</v>
      </c>
      <c r="D87" s="3" t="str">
        <f>+IF(AND(Y$85="y",$C37="Yes"),"y",IF(AND(AA$85="y",$E37="Yes"),"y",IF(AND(AB$85="y",$F37="Yes"),"y",IF(AND(AC$85="y",$G37="Yes"),"y",IF(AND(AD$85="y",$H37="Yes"),"y",IF(AND(AE$85="y",$I37="Yes"),"y",IF(AND(AF$85="y",$J37="Yes"),"y","n")))))))</f>
        <v>n</v>
      </c>
      <c r="E87" s="3" t="str">
        <f>+IF(AND(Y$86="y",$C37="Yes"),"y",IF(AND(Z$86="y",$D37="Yes"),"y",IF(AND(AB$86="y",$F37="Yes"),"y",IF(AND(AC$86="y",$G37="Yes"),"y",IF(AND(AD$86="y",$H37="Yes"),"y",IF(AND(AE$86="y",$I37="Yes"),"y",IF(AND(AF$86="y",$J37="Yes"),"y","n")))))))</f>
        <v>n</v>
      </c>
      <c r="F87" s="3" t="str">
        <f>+IF(AND(Y$87="y",$C37="Yes"),"y",IF(AND(AA$87="y",$E37="Yes"),"y",IF(AND(Z$87="y",$D37="Yes"),"y",IF(AND(AC$87="y",$G37="Yes"),"y",IF(AND(AD$87="y",$H37="Yes"),"y",IF(AND(AE$87="y",$I37="Yes"),"y",IF(AND(AF$87="y",$J37="Yes"),"y","n")))))))</f>
        <v>n</v>
      </c>
      <c r="G87" s="3" t="str">
        <f>+IF(AND(Y$88="y",$C37="Yes"),"y",IF(AND(AA$88="y",$E37="Yes"),"y",IF(AND(AB$88="y",$F37="Yes"),"y",IF(AND(Z$88="y",$D37="Yes"),"y",IF(AND(AD$88="y",$H37="Yes"),"y",IF(AND(AE$88="y",$I37="Yes"),"y",IF(AND(AF$88="y",$J37="Yes"),"y","n")))))))</f>
        <v>n</v>
      </c>
      <c r="H87" s="3" t="str">
        <f>+IF(AND(Y$89="y",$C37="Yes"),"y",IF(AND(AA$89="y",$E37="Yes"),"y",IF(AND(AB$89="y",$F37="Yes"),"y",IF(AND(AC$89="y",$G37="Yes"),"y",IF(AND(Z$89="y",$D37="Yes"),"y",IF(AND(AE$89="y",$I37="Yes"),"y",IF(AND(AF$89="y",$J37="Yes"),"y","n")))))))</f>
        <v>n</v>
      </c>
      <c r="I87" s="3" t="str">
        <f>+IF(AND(Y$90="y",$C37="Yes"),"y",IF(AND(AA$90="y",$E37="Yes"),"y",IF(AND(AB$90="y",$F37="Yes"),"y",IF(AND(AC$90="y",$G37="Yes"),"y",IF(AND(AD$90="y",$H37="Yes"),"y",IF(AND(Z$90="y",$D37="Yes"),"y",IF(AND(AF$90="y",$J37="Yes"),"y","n")))))))</f>
        <v>n</v>
      </c>
      <c r="J87" s="3" t="str">
        <f>+IF(AND(Y$91="y",$C37="Yes"),"y",IF(AND(AA$91="y",$E37="Yes"),"y",IF(AND(AB$91="y",$F37="Yes"),"y",IF(AND(AC$91="y",$G37="Yes"),"y",IF(AND(AD$91="y",$H37="Yes"),"y",IF(AND(AE$91="y",$I37="Yes"),"y",IF(AND(Z$91="y",$D37="Yes"),"y","n")))))))</f>
        <v>n</v>
      </c>
      <c r="K87" s="3"/>
      <c r="L87" s="3"/>
      <c r="W87">
        <v>53</v>
      </c>
      <c r="X87" s="6" t="str">
        <f>+$A$40</f>
        <v/>
      </c>
      <c r="Y87" t="str">
        <f>+IF(Y$83="","",IF($X87="","",IF('Client Info'!$F$53="y","y","n")))</f>
        <v/>
      </c>
      <c r="Z87" t="str">
        <f>+IF(Z$83="","",IF($X87="","",IF('Client Info'!$F$54="y","y","n")))</f>
        <v/>
      </c>
      <c r="AA87" t="str">
        <f>+IF(AA$83="","",IF($X87="","",IF('Client Info'!$F$55="y","y","n")))</f>
        <v/>
      </c>
      <c r="AB87" s="28" t="s">
        <v>27</v>
      </c>
      <c r="AC87" t="str">
        <f>+IF(AC$83="","",IF($X87="","",IF('Client Info'!$F$56="y","y","n")))</f>
        <v/>
      </c>
      <c r="AD87" t="str">
        <f>+IF(AD$83="","",IF($X87="","",IF('Client Info'!$F$57="y","y","n")))</f>
        <v/>
      </c>
      <c r="AE87" t="str">
        <f>+IF(AE$83="","",IF($X87="","",IF('Client Info'!$F$58="y","y","n")))</f>
        <v/>
      </c>
      <c r="AF87" t="str">
        <f>+IF(AF$83="","",IF($X87="","",IF('Client Info'!$F$59="y","y","n")))</f>
        <v/>
      </c>
    </row>
    <row r="88" spans="1:34" x14ac:dyDescent="0.2">
      <c r="A88" s="2" t="str">
        <f>+$A$38</f>
        <v/>
      </c>
      <c r="B88" s="2"/>
      <c r="C88" s="3" t="str">
        <f t="shared" ref="C88:C97" si="48">+IF(AND(Z$84="y",$D38="Yes"),"y",IF(AND(AA$84="y",$E38="Yes"),"y",IF(AND(AB$84="y",$F38="Yes"),"y",IF(AND(AC$84="y",$G38="Yes"),"y",IF(AND(AD$84="y",$H38="Yes"),"y",IF(AND(AE$84="y",$I38="Yes"),"y",IF(AND(AF$84="y",$J38="Yes"),"y","n")))))))</f>
        <v>n</v>
      </c>
      <c r="D88" s="3" t="str">
        <f t="shared" ref="D88:D97" si="49">+IF(AND(Y$85="y",$C38="Yes"),"y",IF(AND(AA$85="y",$E38="Yes"),"y",IF(AND(AB$85="y",$F38="Yes"),"y",IF(AND(AC$85="y",$G38="Yes"),"y",IF(AND(AD$85="y",$H38="Yes"),"y",IF(AND(AE$85="y",$I38="Yes"),"y",IF(AND(AF$85="y",$J38="Yes"),"y","n")))))))</f>
        <v>n</v>
      </c>
      <c r="E88" s="3" t="str">
        <f t="shared" ref="E88:E97" si="50">+IF(AND(Y$86="y",$C38="Yes"),"y",IF(AND(Z$86="y",$D38="Yes"),"y",IF(AND(AB$86="y",$F38="Yes"),"y",IF(AND(AC$86="y",$G38="Yes"),"y",IF(AND(AD$86="y",$H38="Yes"),"y",IF(AND(AE$86="y",$I38="Yes"),"y",IF(AND(AF$86="y",$J38="Yes"),"y","n")))))))</f>
        <v>n</v>
      </c>
      <c r="F88" s="3" t="str">
        <f t="shared" ref="F88:F97" si="51">+IF(AND(Y$87="y",$C38="Yes"),"y",IF(AND(AA$87="y",$E38="Yes"),"y",IF(AND(Z$87="y",$D38="Yes"),"y",IF(AND(AC$87="y",$G38="Yes"),"y",IF(AND(AD$87="y",$H38="Yes"),"y",IF(AND(AE$87="y",$I38="Yes"),"y",IF(AND(AF$87="y",$J38="Yes"),"y","n")))))))</f>
        <v>n</v>
      </c>
      <c r="G88" s="3" t="str">
        <f t="shared" ref="G88:G97" si="52">+IF(AND(Y$88="y",$C38="Yes"),"y",IF(AND(AA$88="y",$E38="Yes"),"y",IF(AND(AB$88="y",$F38="Yes"),"y",IF(AND(Z$88="y",$D38="Yes"),"y",IF(AND(AD$88="y",$H38="Yes"),"y",IF(AND(AE$88="y",$I38="Yes"),"y",IF(AND(AF$88="y",$J38="Yes"),"y","n")))))))</f>
        <v>n</v>
      </c>
      <c r="H88" s="3" t="str">
        <f t="shared" ref="H88:H97" si="53">+IF(AND(Y$89="y",$C38="Yes"),"y",IF(AND(AA$89="y",$E38="Yes"),"y",IF(AND(AB$89="y",$F38="Yes"),"y",IF(AND(AC$89="y",$G38="Yes"),"y",IF(AND(Z$89="y",$D38="Yes"),"y",IF(AND(AE$89="y",$I38="Yes"),"y",IF(AND(AF$89="y",$J38="Yes"),"y","n")))))))</f>
        <v>n</v>
      </c>
      <c r="I88" s="3" t="str">
        <f t="shared" ref="I88:I97" si="54">+IF(AND(Y$90="y",$C38="Yes"),"y",IF(AND(AA$90="y",$E38="Yes"),"y",IF(AND(AB$90="y",$F38="Yes"),"y",IF(AND(AC$90="y",$G38="Yes"),"y",IF(AND(AD$90="y",$H38="Yes"),"y",IF(AND(Z$90="y",$D38="Yes"),"y",IF(AND(AF$90="y",$J38="Yes"),"y","n")))))))</f>
        <v>n</v>
      </c>
      <c r="J88" s="3" t="str">
        <f t="shared" ref="J88:J97" si="55">+IF(AND(Y$91="y",$C38="Yes"),"y",IF(AND(AA$91="y",$E38="Yes"),"y",IF(AND(AB$91="y",$F38="Yes"),"y",IF(AND(AC$91="y",$G38="Yes"),"y",IF(AND(AD$91="y",$H38="Yes"),"y",IF(AND(AE$91="y",$I38="Yes"),"y",IF(AND(Z$91="y",$D38="Yes"),"y","n")))))))</f>
        <v>n</v>
      </c>
      <c r="K88" s="3"/>
      <c r="L88" s="3"/>
      <c r="W88">
        <v>60</v>
      </c>
      <c r="X88" s="6" t="str">
        <f>+$A$41</f>
        <v/>
      </c>
      <c r="Y88" t="str">
        <f>+IF(Y$83="","",IF($X88="","",IF('Client Info'!$F$61="y","y","n")))</f>
        <v/>
      </c>
      <c r="Z88" t="str">
        <f>+IF(Z$83="","",IF($X88="","",IF('Client Info'!$F$62="y","y","n")))</f>
        <v/>
      </c>
      <c r="AA88" t="str">
        <f>+IF(AA$83="","",IF($X88="","",IF('Client Info'!$F$63="y","y","n")))</f>
        <v/>
      </c>
      <c r="AB88" t="str">
        <f>+IF(AB$83="","",IF($X88="","",IF('Client Info'!$F$64="y","y","n")))</f>
        <v/>
      </c>
      <c r="AC88" s="28" t="s">
        <v>27</v>
      </c>
      <c r="AD88" t="str">
        <f>+IF(AD$83="","",IF($X88="","",IF('Client Info'!$F$65="y","y","n")))</f>
        <v/>
      </c>
      <c r="AE88" t="str">
        <f>+IF(AE$83="","",IF($X88="","",IF('Client Info'!$F$66="y","y","n")))</f>
        <v/>
      </c>
      <c r="AF88" t="str">
        <f>+IF(AF$83="","",IF($X88="","",IF('Client Info'!$F$67="y","y","n")))</f>
        <v/>
      </c>
    </row>
    <row r="89" spans="1:34" x14ac:dyDescent="0.2">
      <c r="A89" s="2" t="str">
        <f>+$A$39</f>
        <v/>
      </c>
      <c r="B89" s="2"/>
      <c r="C89" s="3" t="str">
        <f t="shared" si="48"/>
        <v>n</v>
      </c>
      <c r="D89" s="3" t="str">
        <f t="shared" si="49"/>
        <v>n</v>
      </c>
      <c r="E89" s="3" t="str">
        <f t="shared" si="50"/>
        <v>n</v>
      </c>
      <c r="F89" s="3" t="str">
        <f t="shared" si="51"/>
        <v>n</v>
      </c>
      <c r="G89" s="3" t="str">
        <f t="shared" si="52"/>
        <v>n</v>
      </c>
      <c r="H89" s="3" t="str">
        <f t="shared" si="53"/>
        <v>n</v>
      </c>
      <c r="I89" s="3" t="str">
        <f t="shared" si="54"/>
        <v>n</v>
      </c>
      <c r="J89" s="3" t="str">
        <f t="shared" si="55"/>
        <v>n</v>
      </c>
      <c r="K89" s="3"/>
      <c r="L89" s="3"/>
      <c r="W89">
        <v>67</v>
      </c>
      <c r="X89" s="6" t="str">
        <f>+$A$42</f>
        <v/>
      </c>
      <c r="Y89" t="str">
        <f>+IF(Y$83="","",IF($X89="","",IF('Client Info'!$F$68="y","y","n")))</f>
        <v/>
      </c>
      <c r="Z89" t="str">
        <f>+IF(Z$83="","",IF($X89="","",IF('Client Info'!$F$69="y","y","n")))</f>
        <v/>
      </c>
      <c r="AA89" t="str">
        <f>+IF(AA$83="","",IF($X89="","",IF('Client Info'!$F$70="y","y","n")))</f>
        <v/>
      </c>
      <c r="AB89" t="str">
        <f>+IF(AB$83="","",IF($X89="","",IF('Client Info'!$F$71="y","y","n")))</f>
        <v/>
      </c>
      <c r="AC89" t="str">
        <f>+IF(AC$83="","",IF($X89="","",IF('Client Info'!$F$72="y","y","n")))</f>
        <v/>
      </c>
      <c r="AD89" s="28" t="s">
        <v>27</v>
      </c>
      <c r="AE89" t="str">
        <f>+IF(AE$83="","",IF($X89="","",IF('Client Info'!$F$73="y","y","n")))</f>
        <v/>
      </c>
      <c r="AF89" t="str">
        <f>+IF(AF$83="","",IF($X89="","",IF('Client Info'!$F$74="y","y","n")))</f>
        <v/>
      </c>
    </row>
    <row r="90" spans="1:34" x14ac:dyDescent="0.2">
      <c r="A90" s="2" t="str">
        <f>+$A$40</f>
        <v/>
      </c>
      <c r="B90" s="2"/>
      <c r="C90" s="3" t="str">
        <f t="shared" si="48"/>
        <v>n</v>
      </c>
      <c r="D90" s="3" t="str">
        <f t="shared" si="49"/>
        <v>n</v>
      </c>
      <c r="E90" s="3" t="str">
        <f t="shared" si="50"/>
        <v>n</v>
      </c>
      <c r="F90" s="3" t="str">
        <f t="shared" si="51"/>
        <v>n</v>
      </c>
      <c r="G90" s="3" t="str">
        <f t="shared" si="52"/>
        <v>n</v>
      </c>
      <c r="H90" s="3" t="str">
        <f t="shared" si="53"/>
        <v>n</v>
      </c>
      <c r="I90" s="3" t="str">
        <f t="shared" si="54"/>
        <v>n</v>
      </c>
      <c r="J90" s="3" t="str">
        <f t="shared" si="55"/>
        <v>n</v>
      </c>
      <c r="K90" s="3"/>
      <c r="L90" s="3"/>
      <c r="W90">
        <v>74</v>
      </c>
      <c r="X90" s="6" t="str">
        <f>+$A$43</f>
        <v/>
      </c>
      <c r="Y90" t="str">
        <f>+IF(Y$83="","",IF($X90="","",IF('Client Info'!$F$76="y","y","n")))</f>
        <v/>
      </c>
      <c r="Z90" t="str">
        <f>+IF(Z$83="","",IF($X90="","",IF('Client Info'!$F$77="y","y","n")))</f>
        <v/>
      </c>
      <c r="AA90" t="str">
        <f>+IF(AA$83="","",IF($X90="","",IF('Client Info'!$F$78="y","y","n")))</f>
        <v/>
      </c>
      <c r="AB90" t="str">
        <f>+IF(AB$83="","",IF($X90="","",IF('Client Info'!$F$79="y","y","n")))</f>
        <v/>
      </c>
      <c r="AC90" t="str">
        <f>+IF(AC$83="","",IF($X90="","",IF('Client Info'!$F$80="y","y","n")))</f>
        <v/>
      </c>
      <c r="AD90" t="str">
        <f>+IF(AD$83="","",IF($X90="","",IF('Client Info'!$F$81="y","y","n")))</f>
        <v/>
      </c>
      <c r="AE90" s="28" t="s">
        <v>27</v>
      </c>
      <c r="AF90" t="str">
        <f>+IF(AF$83="","",IF($X90="","",IF('Client Info'!$F$82="y","y","n")))</f>
        <v/>
      </c>
    </row>
    <row r="91" spans="1:34" x14ac:dyDescent="0.2">
      <c r="A91" s="2" t="str">
        <f>+$A$41</f>
        <v/>
      </c>
      <c r="B91" s="2"/>
      <c r="C91" s="3" t="str">
        <f t="shared" si="48"/>
        <v>n</v>
      </c>
      <c r="D91" s="3" t="str">
        <f t="shared" si="49"/>
        <v>n</v>
      </c>
      <c r="E91" s="3" t="str">
        <f t="shared" si="50"/>
        <v>n</v>
      </c>
      <c r="F91" s="3" t="str">
        <f t="shared" si="51"/>
        <v>n</v>
      </c>
      <c r="G91" s="3" t="str">
        <f t="shared" si="52"/>
        <v>n</v>
      </c>
      <c r="H91" s="3" t="str">
        <f t="shared" si="53"/>
        <v>n</v>
      </c>
      <c r="I91" s="3" t="str">
        <f t="shared" si="54"/>
        <v>n</v>
      </c>
      <c r="J91" s="3" t="str">
        <f t="shared" si="55"/>
        <v>n</v>
      </c>
      <c r="K91" s="3"/>
      <c r="L91" s="3"/>
      <c r="W91">
        <v>81</v>
      </c>
      <c r="X91" s="6" t="str">
        <f>+$A$44</f>
        <v/>
      </c>
      <c r="Y91" t="str">
        <f>+IF(Y$83="","",IF($X91="","",IF('Client Info'!$F$83="y","y","n")))</f>
        <v/>
      </c>
      <c r="Z91" t="str">
        <f>+IF(Z$83="","",IF($X91="","",IF('Client Info'!$F$84="y","y","n")))</f>
        <v/>
      </c>
      <c r="AA91" t="str">
        <f>+IF(AA$83="","",IF($X91="","",IF('Client Info'!$F$85="y","y","n")))</f>
        <v/>
      </c>
      <c r="AB91" t="str">
        <f>+IF(AB$83="","",IF($X91="","",IF('Client Info'!$F$86="y","y","n")))</f>
        <v/>
      </c>
      <c r="AC91" t="str">
        <f>+IF(AC$83="","",IF($X91="","",IF('Client Info'!$F$87="y","y","n")))</f>
        <v/>
      </c>
      <c r="AD91" t="str">
        <f>+IF(AD$83="","",IF($X91="","",IF('Client Info'!$F$88="y","y","n")))</f>
        <v/>
      </c>
      <c r="AE91" t="str">
        <f>+IF(AE$83="","",IF($X91="","",IF('Client Info'!$F$89="y","y","n")))</f>
        <v/>
      </c>
      <c r="AF91" s="28" t="s">
        <v>27</v>
      </c>
    </row>
    <row r="92" spans="1:34" x14ac:dyDescent="0.2">
      <c r="A92" s="2" t="str">
        <f>+$A$42</f>
        <v/>
      </c>
      <c r="B92" s="2"/>
      <c r="C92" s="3" t="str">
        <f t="shared" si="48"/>
        <v>n</v>
      </c>
      <c r="D92" s="3" t="str">
        <f t="shared" si="49"/>
        <v>n</v>
      </c>
      <c r="E92" s="3" t="str">
        <f t="shared" si="50"/>
        <v>n</v>
      </c>
      <c r="F92" s="3" t="str">
        <f t="shared" si="51"/>
        <v>n</v>
      </c>
      <c r="G92" s="3" t="str">
        <f t="shared" si="52"/>
        <v>n</v>
      </c>
      <c r="H92" s="3" t="str">
        <f t="shared" si="53"/>
        <v>n</v>
      </c>
      <c r="I92" s="3" t="str">
        <f t="shared" si="54"/>
        <v>n</v>
      </c>
      <c r="J92" s="3" t="str">
        <f t="shared" si="55"/>
        <v>n</v>
      </c>
      <c r="K92" s="3"/>
      <c r="L92" s="3"/>
      <c r="X92" s="6" t="str">
        <f>+$A$45</f>
        <v/>
      </c>
      <c r="AG92" s="28" t="s">
        <v>27</v>
      </c>
    </row>
    <row r="93" spans="1:34" x14ac:dyDescent="0.2">
      <c r="A93" s="2" t="str">
        <f>+$A$43</f>
        <v/>
      </c>
      <c r="B93" s="2"/>
      <c r="C93" s="3" t="str">
        <f t="shared" si="48"/>
        <v>n</v>
      </c>
      <c r="D93" s="3" t="str">
        <f t="shared" si="49"/>
        <v>n</v>
      </c>
      <c r="E93" s="3" t="str">
        <f t="shared" si="50"/>
        <v>n</v>
      </c>
      <c r="F93" s="3" t="str">
        <f t="shared" si="51"/>
        <v>n</v>
      </c>
      <c r="G93" s="3" t="str">
        <f t="shared" si="52"/>
        <v>n</v>
      </c>
      <c r="H93" s="3" t="str">
        <f t="shared" si="53"/>
        <v>n</v>
      </c>
      <c r="I93" s="3" t="str">
        <f t="shared" si="54"/>
        <v>n</v>
      </c>
      <c r="J93" s="3" t="str">
        <f t="shared" si="55"/>
        <v>n</v>
      </c>
      <c r="K93" s="3"/>
      <c r="L93" s="3"/>
      <c r="X93" s="6" t="str">
        <f>+$A$46</f>
        <v/>
      </c>
      <c r="AH93" s="28" t="s">
        <v>27</v>
      </c>
    </row>
    <row r="94" spans="1:34" x14ac:dyDescent="0.2">
      <c r="A94" s="2" t="str">
        <f>+$A$44</f>
        <v/>
      </c>
      <c r="B94" s="2"/>
      <c r="C94" s="3" t="str">
        <f t="shared" si="48"/>
        <v>n</v>
      </c>
      <c r="D94" s="3" t="str">
        <f t="shared" si="49"/>
        <v>n</v>
      </c>
      <c r="E94" s="3" t="str">
        <f t="shared" si="50"/>
        <v>n</v>
      </c>
      <c r="F94" s="3" t="str">
        <f t="shared" si="51"/>
        <v>n</v>
      </c>
      <c r="G94" s="3" t="str">
        <f t="shared" si="52"/>
        <v>n</v>
      </c>
      <c r="H94" s="3" t="str">
        <f t="shared" si="53"/>
        <v>n</v>
      </c>
      <c r="I94" s="3" t="str">
        <f t="shared" si="54"/>
        <v>n</v>
      </c>
      <c r="J94" s="3" t="str">
        <f t="shared" si="55"/>
        <v>n</v>
      </c>
      <c r="K94" s="3"/>
      <c r="L94" s="3"/>
    </row>
    <row r="95" spans="1:34" x14ac:dyDescent="0.2">
      <c r="A95" s="2" t="str">
        <f>+$A$45</f>
        <v/>
      </c>
      <c r="B95" s="2"/>
      <c r="C95" s="3" t="str">
        <f t="shared" si="48"/>
        <v>n</v>
      </c>
      <c r="D95" s="3" t="str">
        <f t="shared" si="49"/>
        <v>n</v>
      </c>
      <c r="E95" s="3" t="str">
        <f t="shared" si="50"/>
        <v>n</v>
      </c>
      <c r="F95" s="3" t="str">
        <f t="shared" si="51"/>
        <v>n</v>
      </c>
      <c r="G95" s="3" t="str">
        <f t="shared" si="52"/>
        <v>n</v>
      </c>
      <c r="H95" s="3" t="str">
        <f t="shared" si="53"/>
        <v>n</v>
      </c>
      <c r="I95" s="3" t="str">
        <f t="shared" si="54"/>
        <v>n</v>
      </c>
      <c r="J95" s="3" t="str">
        <f t="shared" si="55"/>
        <v>n</v>
      </c>
      <c r="K95" s="3"/>
      <c r="L95" s="3"/>
      <c r="X95" t="s">
        <v>19</v>
      </c>
    </row>
    <row r="96" spans="1:34" x14ac:dyDescent="0.2">
      <c r="A96" s="2" t="str">
        <f>+$A$46</f>
        <v/>
      </c>
      <c r="B96" s="2"/>
      <c r="C96" s="3" t="str">
        <f t="shared" si="48"/>
        <v>n</v>
      </c>
      <c r="D96" s="3" t="str">
        <f t="shared" si="49"/>
        <v>n</v>
      </c>
      <c r="E96" s="3" t="str">
        <f t="shared" si="50"/>
        <v>n</v>
      </c>
      <c r="F96" s="3" t="str">
        <f t="shared" si="51"/>
        <v>n</v>
      </c>
      <c r="G96" s="3" t="str">
        <f t="shared" si="52"/>
        <v>n</v>
      </c>
      <c r="H96" s="3" t="str">
        <f t="shared" si="53"/>
        <v>n</v>
      </c>
      <c r="I96" s="3" t="str">
        <f t="shared" si="54"/>
        <v>n</v>
      </c>
      <c r="J96" s="3" t="str">
        <f t="shared" si="55"/>
        <v>n</v>
      </c>
      <c r="K96" s="3"/>
      <c r="L96" s="3"/>
    </row>
    <row r="97" spans="1:34" x14ac:dyDescent="0.2">
      <c r="A97" s="2"/>
      <c r="B97" s="2"/>
      <c r="C97" s="3" t="str">
        <f t="shared" si="48"/>
        <v>n</v>
      </c>
      <c r="D97" s="3" t="str">
        <f t="shared" si="49"/>
        <v>n</v>
      </c>
      <c r="E97" s="3" t="str">
        <f t="shared" si="50"/>
        <v>n</v>
      </c>
      <c r="F97" s="3" t="str">
        <f t="shared" si="51"/>
        <v>n</v>
      </c>
      <c r="G97" s="3" t="str">
        <f t="shared" si="52"/>
        <v>n</v>
      </c>
      <c r="H97" s="3" t="str">
        <f t="shared" si="53"/>
        <v>n</v>
      </c>
      <c r="I97" s="3" t="str">
        <f t="shared" si="54"/>
        <v>n</v>
      </c>
      <c r="J97" s="3" t="str">
        <f t="shared" si="55"/>
        <v>n</v>
      </c>
      <c r="Y97" s="8" t="str">
        <f t="shared" ref="Y97:AH97" si="56">+C$36</f>
        <v/>
      </c>
      <c r="Z97" s="8" t="str">
        <f t="shared" si="56"/>
        <v/>
      </c>
      <c r="AA97" s="8" t="str">
        <f t="shared" si="56"/>
        <v/>
      </c>
      <c r="AB97" s="8" t="str">
        <f t="shared" si="56"/>
        <v/>
      </c>
      <c r="AC97" s="8" t="str">
        <f t="shared" si="56"/>
        <v/>
      </c>
      <c r="AD97" s="8" t="str">
        <f t="shared" si="56"/>
        <v/>
      </c>
      <c r="AE97" s="8" t="str">
        <f t="shared" si="56"/>
        <v/>
      </c>
      <c r="AF97" s="8" t="str">
        <f t="shared" si="56"/>
        <v/>
      </c>
      <c r="AG97" s="8" t="str">
        <f t="shared" si="56"/>
        <v/>
      </c>
      <c r="AH97" s="8" t="str">
        <f t="shared" si="56"/>
        <v/>
      </c>
    </row>
    <row r="98" spans="1:34" x14ac:dyDescent="0.2">
      <c r="A98" s="2"/>
      <c r="B98" s="2"/>
      <c r="X98" s="6" t="str">
        <f>+$A$37</f>
        <v/>
      </c>
      <c r="Y98" s="28" t="s">
        <v>27</v>
      </c>
      <c r="Z98" t="str">
        <f>+IF(Z$97="","",IF($X98="","",IF('Client Info'!$I$31="y","y","n")))</f>
        <v/>
      </c>
      <c r="AA98" t="str">
        <f>+IF(AA$97="","",IF($X98="","",IF('Client Info'!$I$32="y","y","n")))</f>
        <v/>
      </c>
      <c r="AB98" t="str">
        <f>+IF(AB$97="","",IF($X98="","",IF('Client Info'!$I$33="y","y","n")))</f>
        <v/>
      </c>
      <c r="AC98" t="str">
        <f>+IF(AC$97="","",IF($X98="","",IF('Client Info'!$I$34="y","y","n")))</f>
        <v/>
      </c>
      <c r="AD98" t="str">
        <f>+IF(AD$97="","",IF($X98="","",IF('Client Info'!$I$35="y","y","n")))</f>
        <v/>
      </c>
      <c r="AE98" t="str">
        <f>+IF(AE$97="","",IF($X98="","",IF('Client Info'!$I$36="y","y","n")))</f>
        <v/>
      </c>
      <c r="AF98" t="str">
        <f>+IF(AF$97="","",IF($X98="","",IF('Client Info'!$I$37="y","y","n")))</f>
        <v/>
      </c>
    </row>
    <row r="99" spans="1:34" x14ac:dyDescent="0.2">
      <c r="A99" s="2"/>
      <c r="B99" s="2"/>
      <c r="X99" s="6" t="str">
        <f>+$A$38</f>
        <v/>
      </c>
      <c r="Y99" t="str">
        <f>+IF(Y$97="","",IF($X99="","",IF('Client Info'!$I$38="y","y","n")))</f>
        <v/>
      </c>
      <c r="Z99" s="28" t="s">
        <v>27</v>
      </c>
      <c r="AA99" t="str">
        <f>+IF(AA$97="","",IF($X99="","",IF('Client Info'!$I$39="y","y","n")))</f>
        <v/>
      </c>
      <c r="AB99" t="str">
        <f>+IF(AB$97="","",IF($X99="","",IF('Client Info'!$I$40="y","y","n")))</f>
        <v/>
      </c>
      <c r="AC99" t="str">
        <f>+IF(AC$97="","",IF($X99="","",IF('Client Info'!$I$41="y","y","n")))</f>
        <v/>
      </c>
      <c r="AD99" t="str">
        <f>+IF(AD$97="","",IF($X99="","",IF('Client Info'!$I$42="y","y","n")))</f>
        <v/>
      </c>
      <c r="AE99" t="str">
        <f>+IF(AE$97="","",IF($X99="","",IF('Client Info'!$I$43="y","y","n")))</f>
        <v/>
      </c>
      <c r="AF99" t="str">
        <f>+IF(AF$97="","",IF($X99="","",IF('Client Info'!$I$44="y","y","n")))</f>
        <v/>
      </c>
    </row>
    <row r="100" spans="1:34" x14ac:dyDescent="0.2">
      <c r="A100" s="2"/>
      <c r="B100" s="2"/>
      <c r="X100" s="6" t="str">
        <f>+$A$39</f>
        <v/>
      </c>
      <c r="Y100" t="str">
        <f>+IF(Y$97="","",IF($X100="","",IF('Client Info'!$I$46="y","y","n")))</f>
        <v/>
      </c>
      <c r="Z100" t="str">
        <f>+IF(Z$97="","",IF($X100="","",IF('Client Info'!$I$47="y","y","n")))</f>
        <v/>
      </c>
      <c r="AA100" s="28" t="s">
        <v>27</v>
      </c>
      <c r="AB100" t="str">
        <f>+IF(AB$97="","",IF($X100="","",IF('Client Info'!$I$48="y","y","n")))</f>
        <v/>
      </c>
      <c r="AC100" t="str">
        <f>+IF(AC$97="","",IF($X100="","",IF('Client Info'!$I$49="y","y","n")))</f>
        <v/>
      </c>
      <c r="AD100" t="str">
        <f>+IF(AD$97="","",IF($X100="","",IF('Client Info'!$I$50="y","y","n")))</f>
        <v/>
      </c>
      <c r="AE100" t="str">
        <f>+IF(AE$97="","",IF($X100="","",IF('Client Info'!$I$51="y","y","n")))</f>
        <v/>
      </c>
      <c r="AF100" t="str">
        <f>+IF(AF$97="","",IF($X100="","",IF('Client Info'!$I$52="y","y","n")))</f>
        <v/>
      </c>
    </row>
    <row r="101" spans="1:34" x14ac:dyDescent="0.2">
      <c r="A101" s="2" t="s">
        <v>34</v>
      </c>
      <c r="B101" s="2"/>
      <c r="C101" s="15">
        <f>+'Client Info'!E24</f>
        <v>0</v>
      </c>
      <c r="D101" s="15">
        <f>+'Client Info'!F24</f>
        <v>0</v>
      </c>
      <c r="E101" s="15">
        <f>+'Client Info'!G24</f>
        <v>0</v>
      </c>
      <c r="F101" s="15">
        <f>+'Client Info'!H24</f>
        <v>0</v>
      </c>
      <c r="G101" s="3">
        <f>+'Client Info'!I24</f>
        <v>0</v>
      </c>
      <c r="H101" s="3">
        <f>+'Client Info'!J24</f>
        <v>0</v>
      </c>
      <c r="I101" s="3">
        <f>+'Client Info'!K24</f>
        <v>0</v>
      </c>
      <c r="J101" s="3">
        <f>+'Client Info'!L24</f>
        <v>0</v>
      </c>
      <c r="X101" s="6" t="str">
        <f>+$A$40</f>
        <v/>
      </c>
      <c r="Y101" t="str">
        <f>+IF(Y$97="","",IF($X101="","",IF('Client Info'!$I$53="y","y","n")))</f>
        <v/>
      </c>
      <c r="Z101" t="str">
        <f>+IF(Z$97="","",IF($X101="","",IF('Client Info'!$I$54="y","y","n")))</f>
        <v/>
      </c>
      <c r="AA101" t="str">
        <f>+IF(AA$97="","",IF($X101="","",IF('Client Info'!$I$55="y","y","n")))</f>
        <v/>
      </c>
      <c r="AB101" s="28" t="s">
        <v>27</v>
      </c>
      <c r="AC101" t="str">
        <f>+IF(AC$97="","",IF($X101="","",IF('Client Info'!$I$56="y","y","n")))</f>
        <v/>
      </c>
      <c r="AD101" t="str">
        <f>+IF(AD$97="","",IF($X101="","",IF('Client Info'!$I$57="y","y","n")))</f>
        <v/>
      </c>
      <c r="AE101" t="str">
        <f>+IF(AE$97="","",IF($X101="","",IF('Client Info'!$I$58="y","y","n")))</f>
        <v/>
      </c>
      <c r="AF101" t="str">
        <f>+IF(AF$97="","",IF($X101="","",IF('Client Info'!$I$59="y","y","n")))</f>
        <v/>
      </c>
    </row>
    <row r="102" spans="1:34" x14ac:dyDescent="0.2">
      <c r="A102" s="2" t="s">
        <v>33</v>
      </c>
      <c r="B102" s="2"/>
      <c r="C102" s="15" t="str">
        <f>+C86</f>
        <v/>
      </c>
      <c r="D102" s="15" t="str">
        <f t="shared" ref="D102:J102" si="57">+D86</f>
        <v/>
      </c>
      <c r="E102" s="15" t="str">
        <f t="shared" si="57"/>
        <v/>
      </c>
      <c r="F102" s="15" t="str">
        <f t="shared" si="57"/>
        <v/>
      </c>
      <c r="G102" s="3" t="str">
        <f t="shared" si="57"/>
        <v/>
      </c>
      <c r="H102" s="3" t="str">
        <f t="shared" si="57"/>
        <v/>
      </c>
      <c r="I102" s="3" t="str">
        <f t="shared" si="57"/>
        <v/>
      </c>
      <c r="J102" s="3" t="str">
        <f t="shared" si="57"/>
        <v/>
      </c>
      <c r="X102" s="6" t="str">
        <f>+$A$41</f>
        <v/>
      </c>
      <c r="Y102" t="str">
        <f>+IF(Y$97="","",IF($X102="","",IF('Client Info'!$I$61="y","y","n")))</f>
        <v/>
      </c>
      <c r="Z102" t="str">
        <f>+IF(Z$97="","",IF($X102="","",IF('Client Info'!$I$62="y","y","n")))</f>
        <v/>
      </c>
      <c r="AA102" t="str">
        <f>+IF(AA$97="","",IF($X102="","",IF('Client Info'!$I$63="y","y","n")))</f>
        <v/>
      </c>
      <c r="AB102" t="str">
        <f>+IF(AB$97="","",IF($X102="","",IF('Client Info'!$I$64="y","y","n")))</f>
        <v/>
      </c>
      <c r="AC102" s="28" t="s">
        <v>27</v>
      </c>
      <c r="AD102" t="str">
        <f>+IF(AD$97="","",IF($X102="","",IF('Client Info'!$I$65="y","y","n")))</f>
        <v/>
      </c>
      <c r="AE102" t="str">
        <f>+IF(AE$97="","",IF($X102="","",IF('Client Info'!$I$66="y","y","n")))</f>
        <v/>
      </c>
      <c r="AF102" t="str">
        <f>+IF(AF$97="","",IF($X102="","",IF('Client Info'!$I$67="y","y","n")))</f>
        <v/>
      </c>
    </row>
    <row r="103" spans="1:34" x14ac:dyDescent="0.2">
      <c r="A103" s="2" t="str">
        <f>+A87</f>
        <v/>
      </c>
      <c r="B103" s="2"/>
      <c r="C103" s="15" t="str">
        <f t="shared" ref="C103:C112" si="58">+IF(C37="No","",IF(C37="","",IF(AND(C37="Yes", C61=TRUE),C$101,IF(AND(C37="Yes",C61=FALSE,C74="y"),"0",IF(AND(C37="Yes",C61=FALSE,C74="n",C87="n"),C$101,"0")))))</f>
        <v/>
      </c>
      <c r="D103" s="15" t="str">
        <f>+IF(D37="No","",IF(D37="","",IF(AND(D37="Yes", D61=TRUE),D$101,IF(AND(D37="Yes",D61=FALSE,D74="y"),"No",IF(AND(D37="Yes",D61=FALSE,D74="n",D87="n"),D$101,"No")))))</f>
        <v/>
      </c>
      <c r="E103" s="15" t="str">
        <f t="shared" ref="E103:J103" si="59">+IF(E37="No","",IF(E37="","",IF(AND(E37="Yes", E61=TRUE),E$101,IF(AND(E37="Yes",E61=FALSE,E74="y"),"No",IF(AND(E37="Yes",E61=FALSE,E74="n",E87="n"),E$101,"No")))))</f>
        <v/>
      </c>
      <c r="F103" s="15" t="str">
        <f t="shared" si="59"/>
        <v/>
      </c>
      <c r="G103" s="3" t="str">
        <f t="shared" si="59"/>
        <v/>
      </c>
      <c r="H103" s="3" t="str">
        <f t="shared" si="59"/>
        <v/>
      </c>
      <c r="I103" s="3" t="str">
        <f t="shared" si="59"/>
        <v/>
      </c>
      <c r="J103" s="3" t="str">
        <f t="shared" si="59"/>
        <v/>
      </c>
      <c r="X103" s="6" t="str">
        <f>+$A$42</f>
        <v/>
      </c>
      <c r="Y103" t="str">
        <f>+IF(Y$97="","",IF($X103="","",IF('Client Info'!$I$68="y","y","n")))</f>
        <v/>
      </c>
      <c r="Z103" t="str">
        <f>+IF(Z$97="","",IF($X103="","",IF('Client Info'!$I$69="y","y","n")))</f>
        <v/>
      </c>
      <c r="AA103" t="str">
        <f>+IF(AA$97="","",IF($X103="","",IF('Client Info'!$I$70="y","y","n")))</f>
        <v/>
      </c>
      <c r="AB103" t="str">
        <f>+IF(AB$97="","",IF($X103="","",IF('Client Info'!$I$71="y","y","n")))</f>
        <v/>
      </c>
      <c r="AC103" t="str">
        <f>+IF(AC$97="","",IF($X103="","",IF('Client Info'!$I$72="y","y","n")))</f>
        <v/>
      </c>
      <c r="AD103" s="28" t="s">
        <v>27</v>
      </c>
      <c r="AE103" t="str">
        <f>+IF(AE$97="","",IF($X103="","",IF('Client Info'!$I$73="y","y","n")))</f>
        <v/>
      </c>
      <c r="AF103" t="str">
        <f>+IF(AF$97="","",IF($X103="","",IF('Client Info'!$I$74="y","y","n")))</f>
        <v/>
      </c>
    </row>
    <row r="104" spans="1:34" x14ac:dyDescent="0.2">
      <c r="A104" s="2" t="str">
        <f t="shared" ref="A104:A112" si="60">+A88</f>
        <v/>
      </c>
      <c r="B104" s="2"/>
      <c r="C104" s="15" t="str">
        <f t="shared" si="58"/>
        <v/>
      </c>
      <c r="D104" s="15" t="str">
        <f t="shared" ref="D104:J113" si="61">+IF(D38="No","",IF(D38="","",IF(AND(D38="Yes", D62=TRUE),D$101,IF(AND(D38="Yes",D62=FALSE,D75="y"),"No",IF(AND(D38="Yes",D62=FALSE,D75="n",D88="n"),D$101,"No")))))</f>
        <v/>
      </c>
      <c r="E104" s="15" t="str">
        <f t="shared" si="61"/>
        <v/>
      </c>
      <c r="F104" s="15" t="str">
        <f t="shared" si="61"/>
        <v/>
      </c>
      <c r="G104" s="3" t="str">
        <f t="shared" si="61"/>
        <v/>
      </c>
      <c r="H104" s="3" t="str">
        <f t="shared" si="61"/>
        <v/>
      </c>
      <c r="I104" s="3" t="str">
        <f t="shared" si="61"/>
        <v/>
      </c>
      <c r="J104" s="3" t="str">
        <f t="shared" si="61"/>
        <v/>
      </c>
      <c r="L104" t="str">
        <f t="shared" ref="L104:U104" si="62">+IF(C5="","",C5)</f>
        <v/>
      </c>
      <c r="M104" t="str">
        <f t="shared" si="62"/>
        <v/>
      </c>
      <c r="N104" t="str">
        <f t="shared" si="62"/>
        <v/>
      </c>
      <c r="O104" t="str">
        <f t="shared" si="62"/>
        <v/>
      </c>
      <c r="P104" t="str">
        <f t="shared" si="62"/>
        <v/>
      </c>
      <c r="Q104" t="str">
        <f t="shared" si="62"/>
        <v/>
      </c>
      <c r="R104" t="str">
        <f t="shared" si="62"/>
        <v/>
      </c>
      <c r="S104" t="str">
        <f t="shared" si="62"/>
        <v/>
      </c>
      <c r="T104" t="str">
        <f t="shared" si="62"/>
        <v/>
      </c>
      <c r="U104" t="str">
        <f t="shared" si="62"/>
        <v/>
      </c>
      <c r="X104" s="6" t="str">
        <f>+$A$43</f>
        <v/>
      </c>
      <c r="Y104" t="str">
        <f>+IF(Y$97="","",IF($X104="","",IF('Client Info'!$I$76="y","y","n")))</f>
        <v/>
      </c>
      <c r="Z104" t="str">
        <f>+IF(Z$97="","",IF($X104="","",IF('Client Info'!$I$77="y","y","n")))</f>
        <v/>
      </c>
      <c r="AA104" t="str">
        <f>+IF(AA$97="","",IF($X104="","",IF('Client Info'!$I$78="y","y","n")))</f>
        <v/>
      </c>
      <c r="AB104" t="str">
        <f>+IF(AB$97="","",IF($X104="","",IF('Client Info'!$I$79="y","y","n")))</f>
        <v/>
      </c>
      <c r="AC104" t="str">
        <f>+IF(AC$97="","",IF($X104="","",IF('Client Info'!$I$80="y","y","n")))</f>
        <v/>
      </c>
      <c r="AD104" t="str">
        <f>+IF(AD$97="","",IF($X104="","",IF('Client Info'!$I$81="y","y","n")))</f>
        <v/>
      </c>
      <c r="AE104" s="28" t="s">
        <v>27</v>
      </c>
      <c r="AF104" t="str">
        <f>+IF(AF$97="","",IF($X104="","",IF('Client Info'!$I$82="y","y","n")))</f>
        <v/>
      </c>
    </row>
    <row r="105" spans="1:34" ht="38.25" x14ac:dyDescent="0.2">
      <c r="A105" s="2" t="str">
        <f t="shared" si="60"/>
        <v/>
      </c>
      <c r="B105" s="2"/>
      <c r="C105" s="15" t="str">
        <f t="shared" si="58"/>
        <v/>
      </c>
      <c r="D105" s="15" t="str">
        <f t="shared" si="61"/>
        <v/>
      </c>
      <c r="E105" s="15" t="str">
        <f t="shared" si="61"/>
        <v/>
      </c>
      <c r="F105" s="15" t="str">
        <f t="shared" si="61"/>
        <v/>
      </c>
      <c r="G105" s="3" t="str">
        <f t="shared" si="61"/>
        <v/>
      </c>
      <c r="H105" s="3" t="str">
        <f t="shared" si="61"/>
        <v/>
      </c>
      <c r="I105" s="3" t="str">
        <f t="shared" si="61"/>
        <v/>
      </c>
      <c r="J105" s="3" t="str">
        <f t="shared" si="61"/>
        <v/>
      </c>
      <c r="L105" t="str">
        <f>IF(C5="","",OR(C8="y",C9="y",C10="y"))</f>
        <v/>
      </c>
      <c r="M105" t="str">
        <f>IF(D5="","",OR(D8="y",D9="y",D10="y"))</f>
        <v/>
      </c>
      <c r="N105" t="str">
        <f>IF(E5="","",OR(E8="y",E9="y",E10="y"))</f>
        <v/>
      </c>
      <c r="O105" t="str">
        <f t="shared" ref="O105:V105" si="63">IF(F5="","",OR(F8="y",F9="y",F10="y"))</f>
        <v/>
      </c>
      <c r="P105" t="str">
        <f t="shared" si="63"/>
        <v/>
      </c>
      <c r="Q105" t="str">
        <f t="shared" si="63"/>
        <v/>
      </c>
      <c r="R105" t="str">
        <f t="shared" si="63"/>
        <v/>
      </c>
      <c r="S105" t="str">
        <f t="shared" si="63"/>
        <v/>
      </c>
      <c r="T105" t="str">
        <f t="shared" si="63"/>
        <v/>
      </c>
      <c r="U105" t="str">
        <f t="shared" si="63"/>
        <v/>
      </c>
      <c r="V105" t="str">
        <f t="shared" si="63"/>
        <v/>
      </c>
      <c r="W105" s="1" t="s">
        <v>8</v>
      </c>
      <c r="X105" s="6" t="str">
        <f>+$A$44</f>
        <v/>
      </c>
      <c r="Y105" t="str">
        <f>+IF(Y$97="","",IF($X105="","",IF('Client Info'!$I$83="y","y","n")))</f>
        <v/>
      </c>
      <c r="Z105" t="str">
        <f>+IF(Z$97="","",IF($X105="","",IF('Client Info'!$I$84="y","y","n")))</f>
        <v/>
      </c>
      <c r="AA105" t="str">
        <f>+IF(AA$97="","",IF($X105="","",IF('Client Info'!$I$85="y","y","n")))</f>
        <v/>
      </c>
      <c r="AB105" t="str">
        <f>+IF(AB$97="","",IF($X105="","",IF('Client Info'!$I$86="y","y","n")))</f>
        <v/>
      </c>
      <c r="AC105" t="str">
        <f>+IF(AC$97="","",IF($X105="","",IF('Client Info'!$I$87="y","y","n")))</f>
        <v/>
      </c>
      <c r="AD105" t="str">
        <f>+IF(AD$97="","",IF($X105="","",IF('Client Info'!$I$88="y","y","n")))</f>
        <v/>
      </c>
      <c r="AE105" t="str">
        <f>+IF(AE$97="","",IF($X105="","",IF('Client Info'!$I$89="y","y","n")))</f>
        <v/>
      </c>
      <c r="AF105" s="28" t="s">
        <v>27</v>
      </c>
    </row>
    <row r="106" spans="1:34" ht="63.75" x14ac:dyDescent="0.2">
      <c r="A106" s="2" t="str">
        <f t="shared" si="60"/>
        <v/>
      </c>
      <c r="C106" s="15" t="str">
        <f t="shared" si="58"/>
        <v/>
      </c>
      <c r="D106" s="15" t="str">
        <f t="shared" si="61"/>
        <v/>
      </c>
      <c r="E106" s="15" t="str">
        <f t="shared" si="61"/>
        <v/>
      </c>
      <c r="F106" s="15" t="str">
        <f t="shared" si="61"/>
        <v/>
      </c>
      <c r="G106" s="3" t="str">
        <f t="shared" si="61"/>
        <v/>
      </c>
      <c r="H106" s="3" t="str">
        <f t="shared" si="61"/>
        <v/>
      </c>
      <c r="I106" s="3" t="str">
        <f t="shared" si="61"/>
        <v/>
      </c>
      <c r="J106" s="3" t="str">
        <f t="shared" si="61"/>
        <v/>
      </c>
      <c r="L106" s="2" t="str">
        <f>IF(C5="","",AND(C6="n",C7="n"))</f>
        <v/>
      </c>
      <c r="M106" s="2" t="str">
        <f t="shared" ref="M106:V106" si="64">IF(D5="","",AND(D6="n",D7="n"))</f>
        <v/>
      </c>
      <c r="N106" s="2" t="str">
        <f t="shared" si="64"/>
        <v/>
      </c>
      <c r="O106" s="2" t="str">
        <f t="shared" si="64"/>
        <v/>
      </c>
      <c r="P106" s="2" t="str">
        <f t="shared" si="64"/>
        <v/>
      </c>
      <c r="Q106" s="2" t="str">
        <f t="shared" si="64"/>
        <v/>
      </c>
      <c r="R106" s="2" t="str">
        <f t="shared" si="64"/>
        <v/>
      </c>
      <c r="S106" s="2" t="str">
        <f t="shared" si="64"/>
        <v/>
      </c>
      <c r="T106" s="2" t="str">
        <f t="shared" si="64"/>
        <v/>
      </c>
      <c r="U106" s="2" t="str">
        <f t="shared" si="64"/>
        <v/>
      </c>
      <c r="V106" s="2" t="str">
        <f t="shared" si="64"/>
        <v/>
      </c>
      <c r="W106" s="4" t="s">
        <v>9</v>
      </c>
      <c r="X106" s="6" t="str">
        <f>+$A$45</f>
        <v/>
      </c>
      <c r="AG106" s="28" t="s">
        <v>27</v>
      </c>
    </row>
    <row r="107" spans="1:34" ht="38.25" x14ac:dyDescent="0.2">
      <c r="A107" s="2" t="str">
        <f t="shared" si="60"/>
        <v/>
      </c>
      <c r="C107" s="15" t="str">
        <f t="shared" si="58"/>
        <v/>
      </c>
      <c r="D107" s="15" t="str">
        <f t="shared" si="61"/>
        <v/>
      </c>
      <c r="E107" s="15" t="str">
        <f t="shared" si="61"/>
        <v/>
      </c>
      <c r="F107" s="15" t="str">
        <f t="shared" si="61"/>
        <v/>
      </c>
      <c r="G107" s="3" t="str">
        <f t="shared" si="61"/>
        <v/>
      </c>
      <c r="H107" s="3" t="str">
        <f t="shared" si="61"/>
        <v/>
      </c>
      <c r="I107" s="3" t="str">
        <f t="shared" si="61"/>
        <v/>
      </c>
      <c r="J107" s="3" t="str">
        <f t="shared" si="61"/>
        <v/>
      </c>
      <c r="L107" s="2" t="str">
        <f>IF(C5="","",AND(C6="n",C7="y"))</f>
        <v/>
      </c>
      <c r="M107" s="2" t="str">
        <f t="shared" ref="M107:V107" si="65">IF(D5="","",AND(D6="n",D7="y"))</f>
        <v/>
      </c>
      <c r="N107" s="2" t="str">
        <f t="shared" si="65"/>
        <v/>
      </c>
      <c r="O107" s="2" t="str">
        <f t="shared" si="65"/>
        <v/>
      </c>
      <c r="P107" s="2" t="str">
        <f t="shared" si="65"/>
        <v/>
      </c>
      <c r="Q107" s="2" t="str">
        <f t="shared" si="65"/>
        <v/>
      </c>
      <c r="R107" s="2" t="str">
        <f t="shared" si="65"/>
        <v/>
      </c>
      <c r="S107" s="2" t="str">
        <f t="shared" si="65"/>
        <v/>
      </c>
      <c r="T107" s="2" t="str">
        <f t="shared" si="65"/>
        <v/>
      </c>
      <c r="U107" s="2" t="str">
        <f t="shared" si="65"/>
        <v/>
      </c>
      <c r="V107" s="2" t="str">
        <f t="shared" si="65"/>
        <v/>
      </c>
      <c r="W107" s="1" t="s">
        <v>6</v>
      </c>
      <c r="X107" s="6" t="str">
        <f>+$A$46</f>
        <v/>
      </c>
      <c r="AH107" s="28" t="s">
        <v>27</v>
      </c>
    </row>
    <row r="108" spans="1:34" x14ac:dyDescent="0.2">
      <c r="A108" s="2" t="str">
        <f t="shared" si="60"/>
        <v/>
      </c>
      <c r="B108" s="2"/>
      <c r="C108" s="15" t="str">
        <f t="shared" si="58"/>
        <v/>
      </c>
      <c r="D108" s="15" t="str">
        <f t="shared" si="61"/>
        <v/>
      </c>
      <c r="E108" s="15" t="str">
        <f t="shared" si="61"/>
        <v/>
      </c>
      <c r="F108" s="15" t="str">
        <f t="shared" si="61"/>
        <v/>
      </c>
      <c r="G108" s="3" t="str">
        <f t="shared" si="61"/>
        <v/>
      </c>
      <c r="H108" s="3" t="str">
        <f t="shared" si="61"/>
        <v/>
      </c>
      <c r="I108" s="3" t="str">
        <f t="shared" si="61"/>
        <v/>
      </c>
      <c r="J108" s="3" t="str">
        <f t="shared" si="61"/>
        <v/>
      </c>
      <c r="L108" s="2" t="str">
        <f>IF(C5="","",AND(C6="y",C7="y"))</f>
        <v/>
      </c>
      <c r="M108" s="2" t="str">
        <f t="shared" ref="M108:V108" si="66">IF(D5="","",AND(D6="y",D7="y"))</f>
        <v/>
      </c>
      <c r="N108" s="2" t="str">
        <f t="shared" si="66"/>
        <v/>
      </c>
      <c r="O108" s="2" t="str">
        <f t="shared" si="66"/>
        <v/>
      </c>
      <c r="P108" s="2" t="str">
        <f t="shared" si="66"/>
        <v/>
      </c>
      <c r="Q108" s="2" t="str">
        <f t="shared" si="66"/>
        <v/>
      </c>
      <c r="R108" s="2" t="str">
        <f t="shared" si="66"/>
        <v/>
      </c>
      <c r="S108" s="2" t="str">
        <f t="shared" si="66"/>
        <v/>
      </c>
      <c r="T108" s="2" t="str">
        <f t="shared" si="66"/>
        <v/>
      </c>
      <c r="U108" s="2" t="str">
        <f t="shared" si="66"/>
        <v/>
      </c>
      <c r="V108" s="2" t="str">
        <f t="shared" si="66"/>
        <v/>
      </c>
      <c r="W108" s="1"/>
    </row>
    <row r="109" spans="1:34" x14ac:dyDescent="0.2">
      <c r="A109" s="2" t="str">
        <f t="shared" si="60"/>
        <v/>
      </c>
      <c r="B109" s="2"/>
      <c r="C109" s="15" t="str">
        <f t="shared" si="58"/>
        <v/>
      </c>
      <c r="D109" s="15" t="str">
        <f t="shared" si="61"/>
        <v/>
      </c>
      <c r="E109" s="15" t="str">
        <f t="shared" si="61"/>
        <v/>
      </c>
      <c r="F109" s="15" t="str">
        <f t="shared" si="61"/>
        <v/>
      </c>
      <c r="G109" s="3" t="str">
        <f t="shared" si="61"/>
        <v/>
      </c>
      <c r="H109" s="3" t="str">
        <f t="shared" si="61"/>
        <v/>
      </c>
      <c r="I109" s="3" t="str">
        <f t="shared" si="61"/>
        <v/>
      </c>
      <c r="J109" s="3" t="str">
        <f t="shared" si="61"/>
        <v/>
      </c>
      <c r="L109" s="2" t="str">
        <f>IF(C5="","",AND(C6="y",C7="n"))</f>
        <v/>
      </c>
      <c r="M109" s="2" t="str">
        <f t="shared" ref="M109:V109" si="67">IF(D5="","",AND(D6="y",D7="n"))</f>
        <v/>
      </c>
      <c r="N109" s="2" t="str">
        <f t="shared" si="67"/>
        <v/>
      </c>
      <c r="O109" s="2" t="str">
        <f t="shared" si="67"/>
        <v/>
      </c>
      <c r="P109" s="2" t="str">
        <f t="shared" si="67"/>
        <v/>
      </c>
      <c r="Q109" s="2" t="str">
        <f t="shared" si="67"/>
        <v/>
      </c>
      <c r="R109" s="2" t="str">
        <f t="shared" si="67"/>
        <v/>
      </c>
      <c r="S109" s="2" t="str">
        <f t="shared" si="67"/>
        <v/>
      </c>
      <c r="T109" s="2" t="str">
        <f t="shared" si="67"/>
        <v/>
      </c>
      <c r="U109" s="2" t="str">
        <f t="shared" si="67"/>
        <v/>
      </c>
      <c r="V109" s="2" t="str">
        <f t="shared" si="67"/>
        <v/>
      </c>
      <c r="W109" s="5"/>
    </row>
    <row r="110" spans="1:34" x14ac:dyDescent="0.2">
      <c r="A110" s="2" t="str">
        <f t="shared" si="60"/>
        <v/>
      </c>
      <c r="C110" s="15" t="str">
        <f t="shared" si="58"/>
        <v/>
      </c>
      <c r="D110" s="15" t="str">
        <f t="shared" si="61"/>
        <v/>
      </c>
      <c r="E110" s="15" t="str">
        <f t="shared" si="61"/>
        <v/>
      </c>
      <c r="F110" s="15" t="str">
        <f t="shared" si="61"/>
        <v/>
      </c>
      <c r="G110" s="3" t="str">
        <f t="shared" si="61"/>
        <v/>
      </c>
      <c r="H110" s="3" t="str">
        <f t="shared" si="61"/>
        <v/>
      </c>
      <c r="I110" s="3" t="str">
        <f t="shared" si="61"/>
        <v/>
      </c>
      <c r="J110" s="3" t="str">
        <f t="shared" si="61"/>
        <v/>
      </c>
      <c r="W110" s="5"/>
      <c r="Y110" t="s">
        <v>20</v>
      </c>
    </row>
    <row r="111" spans="1:34" x14ac:dyDescent="0.2">
      <c r="A111" s="2" t="str">
        <f t="shared" si="60"/>
        <v/>
      </c>
      <c r="C111" s="15" t="str">
        <f t="shared" si="58"/>
        <v/>
      </c>
      <c r="D111" s="15" t="str">
        <f t="shared" si="61"/>
        <v/>
      </c>
      <c r="E111" s="15" t="str">
        <f t="shared" si="61"/>
        <v/>
      </c>
      <c r="F111" s="15" t="str">
        <f t="shared" si="61"/>
        <v/>
      </c>
      <c r="G111" s="3" t="str">
        <f t="shared" si="61"/>
        <v/>
      </c>
      <c r="H111" s="3" t="str">
        <f t="shared" si="61"/>
        <v/>
      </c>
      <c r="I111" s="3" t="str">
        <f t="shared" si="61"/>
        <v/>
      </c>
      <c r="J111" s="3" t="str">
        <f t="shared" si="61"/>
        <v/>
      </c>
      <c r="W111" s="5"/>
      <c r="Y111" s="8" t="str">
        <f t="shared" ref="Y111:AH111" si="68">+C$36</f>
        <v/>
      </c>
      <c r="Z111" s="8" t="str">
        <f t="shared" si="68"/>
        <v/>
      </c>
      <c r="AA111" s="8" t="str">
        <f t="shared" si="68"/>
        <v/>
      </c>
      <c r="AB111" s="8" t="str">
        <f t="shared" si="68"/>
        <v/>
      </c>
      <c r="AC111" s="8" t="str">
        <f t="shared" si="68"/>
        <v/>
      </c>
      <c r="AD111" s="8" t="str">
        <f t="shared" si="68"/>
        <v/>
      </c>
      <c r="AE111" s="8" t="str">
        <f t="shared" si="68"/>
        <v/>
      </c>
      <c r="AF111" s="8" t="str">
        <f t="shared" si="68"/>
        <v/>
      </c>
      <c r="AG111" s="8" t="str">
        <f t="shared" si="68"/>
        <v/>
      </c>
      <c r="AH111" s="8" t="str">
        <f t="shared" si="68"/>
        <v/>
      </c>
    </row>
    <row r="112" spans="1:34" x14ac:dyDescent="0.2">
      <c r="A112" s="2" t="str">
        <f t="shared" si="60"/>
        <v/>
      </c>
      <c r="C112" s="15" t="str">
        <f t="shared" si="58"/>
        <v/>
      </c>
      <c r="D112" s="15" t="str">
        <f t="shared" si="61"/>
        <v/>
      </c>
      <c r="E112" s="15" t="str">
        <f t="shared" si="61"/>
        <v/>
      </c>
      <c r="F112" s="15" t="str">
        <f t="shared" si="61"/>
        <v/>
      </c>
      <c r="G112" s="3" t="str">
        <f t="shared" si="61"/>
        <v/>
      </c>
      <c r="H112" s="3" t="str">
        <f t="shared" si="61"/>
        <v/>
      </c>
      <c r="I112" s="3" t="str">
        <f t="shared" si="61"/>
        <v/>
      </c>
      <c r="J112" s="3" t="str">
        <f t="shared" si="61"/>
        <v/>
      </c>
      <c r="W112" s="13"/>
      <c r="X112" s="6" t="str">
        <f>+$A$37</f>
        <v/>
      </c>
      <c r="Y112" t="b">
        <f>+OR(Y27="y",Y56="Y",Y84="y",Y84="Y")</f>
        <v>0</v>
      </c>
      <c r="Z112" t="b">
        <f>+OR(Z27="y",Z56="Y",Z84="y",Y85="Y")</f>
        <v>0</v>
      </c>
      <c r="AA112" t="b">
        <f>+OR(AA27="y",AA56="Y",AA84="y",Y86="Y")</f>
        <v>0</v>
      </c>
      <c r="AB112" t="b">
        <f>+OR(AB27="y",AB56="Y",AB84="y",Y87="Y")</f>
        <v>0</v>
      </c>
      <c r="AC112" t="b">
        <f>+OR(AC27="y",AC56="Y",AC84="y",Y88="Y")</f>
        <v>0</v>
      </c>
      <c r="AD112" t="b">
        <f>+OR(AD27="y",AD56="Y",AD84="y",Y89="Y")</f>
        <v>0</v>
      </c>
      <c r="AE112" t="b">
        <f>+OR(AE27="y",AE56="Y",AE84="y",Y90="Y")</f>
        <v>0</v>
      </c>
      <c r="AF112" t="b">
        <f>+OR(AF27="y",AF56="Y",AF84="y",Y91="Y")</f>
        <v>0</v>
      </c>
      <c r="AG112" t="b">
        <f>+OR(AG27="y",AG56="Y",AG84="y",Y92="Y")</f>
        <v>0</v>
      </c>
      <c r="AH112" t="b">
        <f>+OR(AH27="y",AH56="Y",AH84="y",Y93="Y")</f>
        <v>0</v>
      </c>
    </row>
    <row r="113" spans="1:34" x14ac:dyDescent="0.2">
      <c r="A113" s="2"/>
      <c r="C113" s="15"/>
      <c r="D113" s="15" t="str">
        <f t="shared" si="61"/>
        <v/>
      </c>
      <c r="E113" s="15" t="str">
        <f t="shared" si="61"/>
        <v/>
      </c>
      <c r="F113" s="15" t="str">
        <f t="shared" si="61"/>
        <v/>
      </c>
      <c r="G113" s="3" t="str">
        <f t="shared" si="61"/>
        <v/>
      </c>
      <c r="H113" s="3" t="str">
        <f t="shared" si="61"/>
        <v/>
      </c>
      <c r="I113" s="3" t="str">
        <f t="shared" si="61"/>
        <v/>
      </c>
      <c r="J113" s="3" t="str">
        <f t="shared" si="61"/>
        <v/>
      </c>
      <c r="W113" s="13"/>
      <c r="X113" s="6" t="str">
        <f>+$A$38</f>
        <v/>
      </c>
      <c r="Y113" t="b">
        <f>+OR(Y28="y",Y57="Y",Y85="y",Z84="Y")</f>
        <v>0</v>
      </c>
      <c r="Z113" t="b">
        <f>+OR(Z28="y",Z57="Y",Z85="y",Z85="Y")</f>
        <v>0</v>
      </c>
      <c r="AA113" t="b">
        <f>+OR(AA28="y",AA57="Y",AA85="y",Z86="Y")</f>
        <v>0</v>
      </c>
      <c r="AB113" t="b">
        <f>+OR(AB28="y",AB57="Y",AB85="y",Z87="Y")</f>
        <v>0</v>
      </c>
      <c r="AC113" t="b">
        <f>+OR(AC28="y",AC57="Y",AC85="y",Z88="Y")</f>
        <v>0</v>
      </c>
      <c r="AD113" t="b">
        <f>+OR(AD28="y",AD57="Y",AD85="y",Z89="Y")</f>
        <v>0</v>
      </c>
      <c r="AE113" t="b">
        <f>+OR(AE28="y",AE57="Y",AE85="y",Z90="Y")</f>
        <v>0</v>
      </c>
      <c r="AF113" t="b">
        <f>+OR(AF28="y",AF57="Y",AF85="y",Z91="Y")</f>
        <v>0</v>
      </c>
      <c r="AG113" t="b">
        <f>+OR(AG28="y",AG57="Y",AG85="y",Z92="Y")</f>
        <v>0</v>
      </c>
      <c r="AH113" t="b">
        <f>+OR(AH28="y",AH57="Y",AH85="y",Z93="Y")</f>
        <v>0</v>
      </c>
    </row>
    <row r="114" spans="1:34" x14ac:dyDescent="0.2">
      <c r="A114" s="2"/>
      <c r="C114" s="16"/>
      <c r="D114" s="15"/>
      <c r="E114" s="15"/>
      <c r="F114" s="15"/>
      <c r="W114" s="13"/>
      <c r="X114" s="6" t="str">
        <f>+$A$39</f>
        <v/>
      </c>
      <c r="Y114" t="b">
        <f>+OR(Y29="y",Y58="Y",Y86="y",AA84="Y")</f>
        <v>0</v>
      </c>
      <c r="Z114" t="b">
        <f>+OR(Z29="y",Z58="Y",Z86="y",AA85="Y")</f>
        <v>0</v>
      </c>
      <c r="AA114" t="b">
        <f>+OR(AA29="y",AA58="Y",AA86="y",AA86="Y")</f>
        <v>0</v>
      </c>
      <c r="AB114" t="b">
        <f>+OR(AB29="y",AB58="Y",AB86="y",AA87="Y")</f>
        <v>0</v>
      </c>
      <c r="AC114" t="b">
        <f>+OR(AC29="y",AC58="Y",AC86="y",AA88="Y")</f>
        <v>0</v>
      </c>
      <c r="AD114" t="b">
        <f>+OR(AD29="y",AD58="Y",AD86="y",AA89="Y")</f>
        <v>0</v>
      </c>
      <c r="AE114" t="b">
        <f>+OR(AE29="y",AE58="Y",AE86="y",AA90="Y")</f>
        <v>0</v>
      </c>
      <c r="AF114" t="b">
        <f>+OR(AF29="y",AF58="Y",AF86="y",AA91="Y")</f>
        <v>0</v>
      </c>
      <c r="AG114" t="b">
        <f>+OR(AG29="y",AG58="Y",AG86="y",AA92="Y")</f>
        <v>0</v>
      </c>
      <c r="AH114" t="b">
        <f>+OR(AH29="y",AH58="Y",AH86="y",AA93="Y")</f>
        <v>0</v>
      </c>
    </row>
    <row r="115" spans="1:34" x14ac:dyDescent="0.2">
      <c r="A115" s="2"/>
      <c r="C115" s="16"/>
      <c r="D115" s="15"/>
      <c r="E115" s="15"/>
      <c r="F115" s="15"/>
      <c r="W115" s="13"/>
      <c r="X115" s="6" t="str">
        <f>+$A$40</f>
        <v/>
      </c>
      <c r="Y115" t="b">
        <f>+OR(Y30="y",Y59="Y",Y87="y",AB84="Y")</f>
        <v>0</v>
      </c>
      <c r="Z115" t="b">
        <f>+OR(Z30="y",Z59="Y",Z87="y",AB85="Y")</f>
        <v>0</v>
      </c>
      <c r="AA115" t="b">
        <f>+OR(AA30="y",AA59="Y",AA87="y",AB86="Y")</f>
        <v>0</v>
      </c>
      <c r="AB115" t="b">
        <f>+OR(AB30="y",AB59="Y",AB87="y",AB87="Y")</f>
        <v>0</v>
      </c>
      <c r="AC115" t="b">
        <f>+OR(AC30="y",AC59="Y",AC87="y",AB88="Y")</f>
        <v>0</v>
      </c>
      <c r="AD115" t="b">
        <f>+OR(AD30="y",AD59="Y",AD87="y",AB89="Y")</f>
        <v>0</v>
      </c>
      <c r="AE115" t="b">
        <f>+OR(AE30="y",AE59="Y",AE87="y",AB90="Y")</f>
        <v>0</v>
      </c>
      <c r="AF115" t="b">
        <f>+OR(AF30="y",AF59="Y",AF87="y",AB91="Y")</f>
        <v>0</v>
      </c>
      <c r="AG115" t="b">
        <f>+OR(AG30="y",AG59="Y",AG87="y",AB92="Y")</f>
        <v>0</v>
      </c>
      <c r="AH115" t="b">
        <f>+OR(AH30="y",AH59="Y",AH87="y",AB93="Y")</f>
        <v>0</v>
      </c>
    </row>
    <row r="116" spans="1:34" x14ac:dyDescent="0.2">
      <c r="C116" s="4"/>
      <c r="W116" s="13"/>
      <c r="X116" s="6" t="str">
        <f>+$A$41</f>
        <v/>
      </c>
      <c r="Y116" t="b">
        <f>+OR(Y31="y",Y60="Y",Y88="y",AC84="Y")</f>
        <v>0</v>
      </c>
      <c r="Z116" t="b">
        <f>+OR(Z31="y",Z60="Y",Z88="y",AC85="Y")</f>
        <v>0</v>
      </c>
      <c r="AA116" t="b">
        <f>+OR(AA31="y",AA60="Y",AA88="y",AC86="Y")</f>
        <v>0</v>
      </c>
      <c r="AB116" t="b">
        <f>+OR(AB31="y",AB60="Y",AB88="y",AC87="Y")</f>
        <v>0</v>
      </c>
      <c r="AC116" t="b">
        <f>+OR(AC31="y",AC60="Y",AC88="y",AC88="Y")</f>
        <v>0</v>
      </c>
      <c r="AD116" t="b">
        <f>+OR(AD31="y",AD60="Y",AD88="y",AC89="Y")</f>
        <v>0</v>
      </c>
      <c r="AE116" t="b">
        <f>+OR(AE31="y",AE60="Y",AE88="y",AC90="Y")</f>
        <v>0</v>
      </c>
      <c r="AF116" t="b">
        <f>+OR(AF31="y",AF60="Y",AF88="y",AC91="Y")</f>
        <v>0</v>
      </c>
      <c r="AG116" t="b">
        <f>+OR(AG31="y",AG60="Y",AG88="y",AC92="Y")</f>
        <v>0</v>
      </c>
      <c r="AH116" t="b">
        <f>+OR(AH31="y",AH60="Y",AH88="y",AC93="Y")</f>
        <v>0</v>
      </c>
    </row>
    <row r="117" spans="1:34" x14ac:dyDescent="0.2">
      <c r="C117" s="4"/>
      <c r="W117" s="13"/>
      <c r="X117" s="6" t="str">
        <f>+$A$42</f>
        <v/>
      </c>
      <c r="Y117" t="b">
        <f>+OR(Y32="y",Y61="Y",Y89="y",AD84="Y")</f>
        <v>0</v>
      </c>
      <c r="Z117" t="b">
        <f>+OR(Z32="y",Z61="Y",Z89="y",AD85="Y")</f>
        <v>0</v>
      </c>
      <c r="AA117" t="b">
        <f>+OR(AA32="y",AA61="Y",AA89="y",AD86="Y")</f>
        <v>0</v>
      </c>
      <c r="AB117" t="b">
        <f>+OR(AB32="y",AB61="Y",AB89="y",AD87="Y")</f>
        <v>0</v>
      </c>
      <c r="AC117" t="b">
        <f>+OR(AC32="y",AC61="Y",AC89="y",AD88="Y")</f>
        <v>0</v>
      </c>
      <c r="AD117" t="b">
        <f>+OR(AD32="y",AD61="Y",AD89="y",AD89="Y")</f>
        <v>0</v>
      </c>
      <c r="AE117" t="b">
        <f>+OR(AE32="y",AE61="Y",AE89="y",AD90="Y")</f>
        <v>0</v>
      </c>
      <c r="AF117" t="b">
        <f>+OR(AF32="y",AF61="Y",AF89="y",AD91="Y")</f>
        <v>0</v>
      </c>
      <c r="AG117" t="b">
        <f>+OR(AG32="y",AG61="Y",AG89="y",AD92="Y")</f>
        <v>0</v>
      </c>
      <c r="AH117" t="b">
        <f>+OR(AH32="y",AH61="Y",AH89="y",AD93="Y")</f>
        <v>0</v>
      </c>
    </row>
    <row r="118" spans="1:34" x14ac:dyDescent="0.2">
      <c r="W118" s="13"/>
      <c r="X118" s="6" t="str">
        <f>+$A$43</f>
        <v/>
      </c>
      <c r="Y118" t="b">
        <f>+OR(Y33="y",Y62="Y",Y90="y",AE84="Y")</f>
        <v>0</v>
      </c>
      <c r="Z118" t="b">
        <f>+OR(Z33="y",Z62="Y",Z90="y",AE85="Y")</f>
        <v>0</v>
      </c>
      <c r="AA118" t="b">
        <f>+OR(AA33="y",AA62="Y",AA90="y",AE86="Y")</f>
        <v>0</v>
      </c>
      <c r="AB118" t="b">
        <f>+OR(AB33="y",AB62="Y",AB90="y",AE87="Y")</f>
        <v>0</v>
      </c>
      <c r="AC118" t="b">
        <f>+OR(AC33="y",AC62="Y",AC90="y",AE88="Y")</f>
        <v>0</v>
      </c>
      <c r="AD118" t="b">
        <f>+OR(AD33="y",AD62="Y",AD90="y",AE89="Y")</f>
        <v>0</v>
      </c>
      <c r="AE118" t="b">
        <f>+OR(AE33="y",AE62="Y",AE90="y",AE90="Y")</f>
        <v>0</v>
      </c>
      <c r="AF118" t="b">
        <f>+OR(AF33="y",AF62="Y",AF90="y",AE91="Y")</f>
        <v>0</v>
      </c>
      <c r="AG118" t="b">
        <f>+OR(AG33="y",AG62="Y",AG90="y",AE92="Y")</f>
        <v>0</v>
      </c>
      <c r="AH118" t="b">
        <f>+OR(AH33="y",AH62="Y",AH90="y",AE93="Y")</f>
        <v>0</v>
      </c>
    </row>
    <row r="119" spans="1:34" x14ac:dyDescent="0.2">
      <c r="W119" s="13"/>
      <c r="X119" s="6" t="str">
        <f>+$A$44</f>
        <v/>
      </c>
      <c r="Y119" t="b">
        <f>+OR(Y34="y",Y63="Y",Y91="y",AF84="Y")</f>
        <v>0</v>
      </c>
      <c r="Z119" t="b">
        <f>+OR(Z34="y",Z63="Y",Z91="y",AF85="Y")</f>
        <v>0</v>
      </c>
      <c r="AA119" t="b">
        <f>+OR(AA34="y",AA63="Y",AA91="y",AF86="Y")</f>
        <v>0</v>
      </c>
      <c r="AB119" t="b">
        <f>+OR(AB34="y",AB63="Y",AB91="y",AF87="Y")</f>
        <v>0</v>
      </c>
      <c r="AC119" t="b">
        <f>+OR(AC34="y",AC63="Y",AC91="y",AF88="Y")</f>
        <v>0</v>
      </c>
      <c r="AD119" t="b">
        <f>+OR(AD34="y",AD63="Y",AD91="y",AF89="Y")</f>
        <v>0</v>
      </c>
      <c r="AE119" t="b">
        <f>+OR(AE34="y",AE63="Y",AE91="y",AF90="Y")</f>
        <v>0</v>
      </c>
      <c r="AF119" t="b">
        <f>+OR(AF34="y",AF63="Y",AF91="y",AF91="Y")</f>
        <v>0</v>
      </c>
      <c r="AG119" t="b">
        <f>+OR(AG34="y",AG63="Y",AG91="y",AF92="Y")</f>
        <v>0</v>
      </c>
      <c r="AH119" t="b">
        <f>+OR(AH34="y",AH63="Y",AH91="y",AF93="Y")</f>
        <v>0</v>
      </c>
    </row>
    <row r="120" spans="1:34" x14ac:dyDescent="0.2">
      <c r="W120" s="13"/>
      <c r="X120" s="6" t="str">
        <f>+$A$45</f>
        <v/>
      </c>
      <c r="Y120" t="b">
        <f>+OR(Y35="y",Y64="Y",Y92="y",AG84="Y")</f>
        <v>0</v>
      </c>
      <c r="Z120" t="b">
        <f>+OR(Z35="y",Z64="Y",Z92="y",AG85="Y")</f>
        <v>0</v>
      </c>
      <c r="AA120" t="b">
        <f>+OR(AA35="y",AA64="Y",AA92="y",AG86="Y")</f>
        <v>0</v>
      </c>
      <c r="AB120" t="b">
        <f>+OR(AB35="y",AB64="Y",AB92="y",AG87="Y")</f>
        <v>0</v>
      </c>
      <c r="AC120" t="b">
        <f>+OR(AC35="y",AC64="Y",AC92="y",AG88="Y")</f>
        <v>0</v>
      </c>
      <c r="AD120" t="b">
        <f>+OR(AD35="y",AD64="Y",AD92="y",AG89="Y")</f>
        <v>0</v>
      </c>
      <c r="AE120" t="b">
        <f>+OR(AE35="y",AE64="Y",AE92="y",AG90="Y")</f>
        <v>0</v>
      </c>
      <c r="AF120" t="b">
        <f>+OR(AF35="y",AF64="Y",AF92="y",AG91="Y")</f>
        <v>0</v>
      </c>
      <c r="AG120" t="b">
        <f>+OR(AG35="y",AG64="Y",AG92="y",AG92="Y")</f>
        <v>0</v>
      </c>
      <c r="AH120" t="b">
        <f>+OR(AH35="y",AH64="Y",AH92="y",AG93="Y")</f>
        <v>0</v>
      </c>
    </row>
    <row r="121" spans="1:34" x14ac:dyDescent="0.2">
      <c r="W121" s="13"/>
      <c r="X121" s="6" t="str">
        <f>+$A$46</f>
        <v/>
      </c>
      <c r="Y121" t="b">
        <f>+OR(Y36="y",Y65="Y",Y93="y",AH84="Y")</f>
        <v>0</v>
      </c>
      <c r="Z121" t="b">
        <f>+OR(Z36="y",Z65="Y",Z93="y",AH85="Y")</f>
        <v>0</v>
      </c>
      <c r="AA121" t="b">
        <f>+OR(AA36="y",AA65="Y",AA93="y",AH86="Y")</f>
        <v>0</v>
      </c>
      <c r="AB121" t="b">
        <f>+OR(AB36="y",AB65="Y",AB93="y",AH87="Y")</f>
        <v>0</v>
      </c>
      <c r="AC121" t="b">
        <f>+OR(AC36="y",AC65="Y",AC93="y",AH88="Y")</f>
        <v>0</v>
      </c>
      <c r="AD121" t="b">
        <f>+OR(AD36="y",AD65="Y",AD93="y",AH89="Y")</f>
        <v>0</v>
      </c>
      <c r="AE121" t="b">
        <f>+OR(AE36="y",AE65="Y",AE93="y",AH90="Y")</f>
        <v>0</v>
      </c>
      <c r="AF121" t="b">
        <f>+OR(AF36="y",AF65="Y",AF93="y",AH91="Y")</f>
        <v>0</v>
      </c>
      <c r="AG121" t="b">
        <f>+OR(AG36="y",AG65="Y",AG93="y",AH92="Y")</f>
        <v>0</v>
      </c>
      <c r="AH121" t="b">
        <f>+OR(AH36="y",AH65="Y",AH93="y",AH93="Y")</f>
        <v>0</v>
      </c>
    </row>
    <row r="123" spans="1:34" x14ac:dyDescent="0.2">
      <c r="Y123" t="s">
        <v>21</v>
      </c>
    </row>
    <row r="124" spans="1:34" x14ac:dyDescent="0.2">
      <c r="Y124" s="8" t="str">
        <f t="shared" ref="Y124:AH124" si="69">+C$36</f>
        <v/>
      </c>
      <c r="Z124" s="8" t="str">
        <f t="shared" si="69"/>
        <v/>
      </c>
      <c r="AA124" s="8" t="str">
        <f t="shared" si="69"/>
        <v/>
      </c>
      <c r="AB124" s="8" t="str">
        <f t="shared" si="69"/>
        <v/>
      </c>
      <c r="AC124" s="8" t="str">
        <f t="shared" si="69"/>
        <v/>
      </c>
      <c r="AD124" s="8" t="str">
        <f t="shared" si="69"/>
        <v/>
      </c>
      <c r="AE124" s="8" t="str">
        <f t="shared" si="69"/>
        <v/>
      </c>
      <c r="AF124" s="8" t="str">
        <f t="shared" si="69"/>
        <v/>
      </c>
      <c r="AG124" s="8" t="str">
        <f t="shared" si="69"/>
        <v/>
      </c>
      <c r="AH124" s="8" t="str">
        <f t="shared" si="69"/>
        <v/>
      </c>
    </row>
    <row r="125" spans="1:34" x14ac:dyDescent="0.2">
      <c r="X125" s="6" t="str">
        <f>+$A$37</f>
        <v/>
      </c>
      <c r="Y125" t="str">
        <f t="shared" ref="Y125:Y132" si="70">+Y168</f>
        <v>manual</v>
      </c>
      <c r="Z125" t="str">
        <f t="shared" ref="Z125:AH125" si="71">+Z168</f>
        <v>manual</v>
      </c>
      <c r="AA125" t="str">
        <f t="shared" si="71"/>
        <v>manual</v>
      </c>
      <c r="AB125" t="str">
        <f t="shared" si="71"/>
        <v>manual</v>
      </c>
      <c r="AC125" t="str">
        <f t="shared" si="71"/>
        <v>manual</v>
      </c>
      <c r="AD125" t="str">
        <f t="shared" si="71"/>
        <v>manual</v>
      </c>
      <c r="AE125" t="str">
        <f t="shared" si="71"/>
        <v>manual</v>
      </c>
      <c r="AF125" t="str">
        <f t="shared" si="71"/>
        <v>manual</v>
      </c>
      <c r="AG125" t="str">
        <f t="shared" si="71"/>
        <v>manual</v>
      </c>
      <c r="AH125" t="str">
        <f t="shared" si="71"/>
        <v>manual</v>
      </c>
    </row>
    <row r="126" spans="1:34" x14ac:dyDescent="0.2">
      <c r="X126" s="6" t="str">
        <f>+$A$38</f>
        <v/>
      </c>
      <c r="Y126" t="str">
        <f t="shared" si="70"/>
        <v>manual</v>
      </c>
      <c r="Z126" t="str">
        <f t="shared" ref="Z126:AH126" si="72">+Z169</f>
        <v>manual</v>
      </c>
      <c r="AA126" t="str">
        <f t="shared" si="72"/>
        <v>manual</v>
      </c>
      <c r="AB126" t="str">
        <f t="shared" si="72"/>
        <v>manual</v>
      </c>
      <c r="AC126" t="str">
        <f t="shared" si="72"/>
        <v>manual</v>
      </c>
      <c r="AD126" t="str">
        <f t="shared" si="72"/>
        <v>manual</v>
      </c>
      <c r="AE126" t="str">
        <f t="shared" si="72"/>
        <v>manual</v>
      </c>
      <c r="AF126" t="str">
        <f t="shared" si="72"/>
        <v>manual</v>
      </c>
      <c r="AG126" t="str">
        <f t="shared" si="72"/>
        <v>manual</v>
      </c>
      <c r="AH126" t="str">
        <f t="shared" si="72"/>
        <v>manual</v>
      </c>
    </row>
    <row r="127" spans="1:34" x14ac:dyDescent="0.2">
      <c r="X127" s="6" t="str">
        <f>+$A$39</f>
        <v/>
      </c>
      <c r="Y127" t="str">
        <f t="shared" si="70"/>
        <v>manual</v>
      </c>
      <c r="Z127" t="str">
        <f t="shared" ref="Z127:AH127" si="73">+Z170</f>
        <v>manual</v>
      </c>
      <c r="AA127" t="str">
        <f t="shared" si="73"/>
        <v>manual</v>
      </c>
      <c r="AB127" t="str">
        <f t="shared" si="73"/>
        <v>manual</v>
      </c>
      <c r="AC127" t="str">
        <f t="shared" si="73"/>
        <v>manual</v>
      </c>
      <c r="AD127" t="str">
        <f t="shared" si="73"/>
        <v>manual</v>
      </c>
      <c r="AE127" t="str">
        <f t="shared" si="73"/>
        <v>manual</v>
      </c>
      <c r="AF127" t="str">
        <f t="shared" si="73"/>
        <v>manual</v>
      </c>
      <c r="AG127" t="str">
        <f t="shared" si="73"/>
        <v>manual</v>
      </c>
      <c r="AH127" t="str">
        <f t="shared" si="73"/>
        <v>manual</v>
      </c>
    </row>
    <row r="128" spans="1:34" x14ac:dyDescent="0.2">
      <c r="X128" s="6" t="str">
        <f>+$A$40</f>
        <v/>
      </c>
      <c r="Y128" t="str">
        <f t="shared" si="70"/>
        <v>manual</v>
      </c>
      <c r="Z128" t="str">
        <f t="shared" ref="Z128:AH128" si="74">+Z171</f>
        <v>manual</v>
      </c>
      <c r="AA128" t="str">
        <f t="shared" si="74"/>
        <v>manual</v>
      </c>
      <c r="AB128" t="str">
        <f t="shared" si="74"/>
        <v>manual</v>
      </c>
      <c r="AC128" t="str">
        <f t="shared" si="74"/>
        <v>manual</v>
      </c>
      <c r="AD128" t="str">
        <f t="shared" si="74"/>
        <v>manual</v>
      </c>
      <c r="AE128" t="str">
        <f t="shared" si="74"/>
        <v>manual</v>
      </c>
      <c r="AF128" t="str">
        <f t="shared" si="74"/>
        <v>manual</v>
      </c>
      <c r="AG128" t="str">
        <f t="shared" si="74"/>
        <v>manual</v>
      </c>
      <c r="AH128" t="str">
        <f t="shared" si="74"/>
        <v>manual</v>
      </c>
    </row>
    <row r="129" spans="24:34" x14ac:dyDescent="0.2">
      <c r="X129" s="6" t="str">
        <f>+$A$41</f>
        <v/>
      </c>
      <c r="Y129" t="str">
        <f t="shared" si="70"/>
        <v>manual</v>
      </c>
      <c r="Z129" t="str">
        <f t="shared" ref="Z129:AH129" si="75">+Z172</f>
        <v>manual</v>
      </c>
      <c r="AA129" t="str">
        <f t="shared" si="75"/>
        <v>manual</v>
      </c>
      <c r="AB129" t="str">
        <f t="shared" si="75"/>
        <v>manual</v>
      </c>
      <c r="AC129" t="str">
        <f t="shared" si="75"/>
        <v>manual</v>
      </c>
      <c r="AD129" t="str">
        <f t="shared" si="75"/>
        <v>manual</v>
      </c>
      <c r="AE129" t="str">
        <f t="shared" si="75"/>
        <v>manual</v>
      </c>
      <c r="AF129" t="str">
        <f t="shared" si="75"/>
        <v>manual</v>
      </c>
      <c r="AG129" t="str">
        <f t="shared" si="75"/>
        <v>manual</v>
      </c>
      <c r="AH129" t="str">
        <f t="shared" si="75"/>
        <v>manual</v>
      </c>
    </row>
    <row r="130" spans="24:34" x14ac:dyDescent="0.2">
      <c r="X130" s="6" t="str">
        <f>+$A$42</f>
        <v/>
      </c>
      <c r="Y130" t="str">
        <f t="shared" si="70"/>
        <v>manual</v>
      </c>
      <c r="Z130" t="str">
        <f t="shared" ref="Z130:AH130" si="76">+Z173</f>
        <v>manual</v>
      </c>
      <c r="AA130" t="str">
        <f t="shared" si="76"/>
        <v>manual</v>
      </c>
      <c r="AB130" t="str">
        <f t="shared" si="76"/>
        <v>manual</v>
      </c>
      <c r="AC130" t="str">
        <f t="shared" si="76"/>
        <v>manual</v>
      </c>
      <c r="AD130" t="str">
        <f t="shared" si="76"/>
        <v>manual</v>
      </c>
      <c r="AE130" t="str">
        <f t="shared" si="76"/>
        <v>manual</v>
      </c>
      <c r="AF130" t="str">
        <f t="shared" si="76"/>
        <v>manual</v>
      </c>
      <c r="AG130" t="str">
        <f t="shared" si="76"/>
        <v>manual</v>
      </c>
      <c r="AH130" t="str">
        <f t="shared" si="76"/>
        <v>manual</v>
      </c>
    </row>
    <row r="131" spans="24:34" x14ac:dyDescent="0.2">
      <c r="X131" s="6" t="str">
        <f>+$A$43</f>
        <v/>
      </c>
      <c r="Y131" t="str">
        <f t="shared" si="70"/>
        <v>manual</v>
      </c>
      <c r="Z131" t="str">
        <f t="shared" ref="Z131:AH131" si="77">+Z174</f>
        <v>manual</v>
      </c>
      <c r="AA131" t="str">
        <f t="shared" si="77"/>
        <v>manual</v>
      </c>
      <c r="AB131" t="str">
        <f t="shared" si="77"/>
        <v>manual</v>
      </c>
      <c r="AC131" t="str">
        <f t="shared" si="77"/>
        <v>manual</v>
      </c>
      <c r="AD131" t="str">
        <f t="shared" si="77"/>
        <v>manual</v>
      </c>
      <c r="AE131" t="str">
        <f t="shared" si="77"/>
        <v>manual</v>
      </c>
      <c r="AF131" t="str">
        <f t="shared" si="77"/>
        <v>manual</v>
      </c>
      <c r="AG131" t="str">
        <f t="shared" si="77"/>
        <v>manual</v>
      </c>
      <c r="AH131" t="str">
        <f t="shared" si="77"/>
        <v>manual</v>
      </c>
    </row>
    <row r="132" spans="24:34" x14ac:dyDescent="0.2">
      <c r="X132" s="6" t="str">
        <f>+$A$44</f>
        <v/>
      </c>
      <c r="Y132" t="str">
        <f t="shared" si="70"/>
        <v>manual</v>
      </c>
      <c r="Z132" t="str">
        <f t="shared" ref="Z132:AH132" si="78">+Z175</f>
        <v>manual</v>
      </c>
      <c r="AA132" t="str">
        <f t="shared" si="78"/>
        <v>manual</v>
      </c>
      <c r="AB132" t="str">
        <f t="shared" si="78"/>
        <v>manual</v>
      </c>
      <c r="AC132" t="str">
        <f t="shared" si="78"/>
        <v>manual</v>
      </c>
      <c r="AD132" t="str">
        <f t="shared" si="78"/>
        <v>manual</v>
      </c>
      <c r="AE132" t="str">
        <f t="shared" si="78"/>
        <v>manual</v>
      </c>
      <c r="AF132" t="str">
        <f t="shared" si="78"/>
        <v>manual</v>
      </c>
      <c r="AG132" t="str">
        <f t="shared" si="78"/>
        <v>manual</v>
      </c>
      <c r="AH132" t="str">
        <f t="shared" si="78"/>
        <v>manual</v>
      </c>
    </row>
    <row r="133" spans="24:34" x14ac:dyDescent="0.2">
      <c r="X133" s="6" t="str">
        <f>+$A$45</f>
        <v/>
      </c>
      <c r="Y133" t="str">
        <f t="shared" ref="Y133:AH133" si="79">+Y176</f>
        <v>manual</v>
      </c>
      <c r="Z133" t="str">
        <f t="shared" si="79"/>
        <v>manual</v>
      </c>
      <c r="AA133" t="str">
        <f t="shared" si="79"/>
        <v>manual</v>
      </c>
      <c r="AB133" t="str">
        <f t="shared" si="79"/>
        <v>manual</v>
      </c>
      <c r="AC133" t="str">
        <f t="shared" si="79"/>
        <v>manual</v>
      </c>
      <c r="AD133" t="str">
        <f t="shared" si="79"/>
        <v>manual</v>
      </c>
      <c r="AE133" t="str">
        <f t="shared" si="79"/>
        <v>manual</v>
      </c>
      <c r="AF133" t="str">
        <f t="shared" si="79"/>
        <v>manual</v>
      </c>
      <c r="AG133" t="str">
        <f t="shared" si="79"/>
        <v>manual</v>
      </c>
      <c r="AH133" t="str">
        <f t="shared" si="79"/>
        <v>manual</v>
      </c>
    </row>
    <row r="134" spans="24:34" x14ac:dyDescent="0.2">
      <c r="X134" s="6" t="str">
        <f>+$A$46</f>
        <v/>
      </c>
      <c r="Y134" t="str">
        <f t="shared" ref="Y134:AH134" si="80">+Y177</f>
        <v>manual</v>
      </c>
      <c r="Z134" t="str">
        <f t="shared" si="80"/>
        <v>manual</v>
      </c>
      <c r="AA134" t="str">
        <f t="shared" si="80"/>
        <v>manual</v>
      </c>
      <c r="AB134" t="str">
        <f t="shared" si="80"/>
        <v>manual</v>
      </c>
      <c r="AC134" t="str">
        <f t="shared" si="80"/>
        <v>manual</v>
      </c>
      <c r="AD134" t="str">
        <f t="shared" si="80"/>
        <v>manual</v>
      </c>
      <c r="AE134" t="str">
        <f t="shared" si="80"/>
        <v>manual</v>
      </c>
      <c r="AF134" t="str">
        <f t="shared" si="80"/>
        <v>manual</v>
      </c>
      <c r="AG134" t="str">
        <f t="shared" si="80"/>
        <v>manual</v>
      </c>
      <c r="AH134" t="str">
        <f t="shared" si="80"/>
        <v>manual</v>
      </c>
    </row>
    <row r="138" spans="24:34" x14ac:dyDescent="0.2">
      <c r="Y138" t="s">
        <v>22</v>
      </c>
    </row>
    <row r="139" spans="24:34" x14ac:dyDescent="0.2">
      <c r="Y139" s="8" t="str">
        <f t="shared" ref="Y139:AH139" si="81">+C$36</f>
        <v/>
      </c>
      <c r="Z139" s="8" t="str">
        <f t="shared" si="81"/>
        <v/>
      </c>
      <c r="AA139" s="8" t="str">
        <f t="shared" si="81"/>
        <v/>
      </c>
      <c r="AB139" s="8" t="str">
        <f t="shared" si="81"/>
        <v/>
      </c>
      <c r="AC139" s="8" t="str">
        <f t="shared" si="81"/>
        <v/>
      </c>
      <c r="AD139" s="8" t="str">
        <f t="shared" si="81"/>
        <v/>
      </c>
      <c r="AE139" s="8" t="str">
        <f t="shared" si="81"/>
        <v/>
      </c>
      <c r="AF139" s="8" t="str">
        <f t="shared" si="81"/>
        <v/>
      </c>
      <c r="AG139" s="8" t="str">
        <f t="shared" si="81"/>
        <v/>
      </c>
      <c r="AH139" s="8" t="str">
        <f t="shared" si="81"/>
        <v/>
      </c>
    </row>
    <row r="140" spans="24:34" x14ac:dyDescent="0.2">
      <c r="X140" s="6" t="str">
        <f>+$A$37</f>
        <v/>
      </c>
      <c r="Y140" t="b">
        <f t="shared" ref="Y140:Y147" si="82">+OR(Y27="y",Y56="y",Y70="y",Y41="y",Y98="y")</f>
        <v>0</v>
      </c>
      <c r="Z140" t="b">
        <f t="shared" ref="Z140:AH140" si="83">+OR(Z27="y",Z56="y",Z70="y",Z41="y",Z98="y")</f>
        <v>0</v>
      </c>
      <c r="AA140" t="b">
        <f t="shared" si="83"/>
        <v>0</v>
      </c>
      <c r="AB140" t="b">
        <f t="shared" si="83"/>
        <v>0</v>
      </c>
      <c r="AC140" t="b">
        <f t="shared" si="83"/>
        <v>0</v>
      </c>
      <c r="AD140" t="b">
        <f t="shared" si="83"/>
        <v>0</v>
      </c>
      <c r="AE140" t="b">
        <f t="shared" si="83"/>
        <v>0</v>
      </c>
      <c r="AF140" t="b">
        <f t="shared" si="83"/>
        <v>0</v>
      </c>
      <c r="AG140" t="b">
        <f t="shared" si="83"/>
        <v>0</v>
      </c>
      <c r="AH140" t="b">
        <f t="shared" si="83"/>
        <v>0</v>
      </c>
    </row>
    <row r="141" spans="24:34" x14ac:dyDescent="0.2">
      <c r="X141" s="6" t="str">
        <f>+$A$38</f>
        <v/>
      </c>
      <c r="Y141" t="b">
        <f t="shared" si="82"/>
        <v>0</v>
      </c>
      <c r="Z141" t="b">
        <f t="shared" ref="Z141:AH141" si="84">+OR(Z28="y",Z57="y",Z71="y",Z42="y",Z99="y")</f>
        <v>0</v>
      </c>
      <c r="AA141" t="b">
        <f t="shared" si="84"/>
        <v>0</v>
      </c>
      <c r="AB141" t="b">
        <f t="shared" si="84"/>
        <v>0</v>
      </c>
      <c r="AC141" t="b">
        <f t="shared" si="84"/>
        <v>0</v>
      </c>
      <c r="AD141" t="b">
        <f t="shared" si="84"/>
        <v>0</v>
      </c>
      <c r="AE141" t="b">
        <f t="shared" si="84"/>
        <v>0</v>
      </c>
      <c r="AF141" t="b">
        <f t="shared" si="84"/>
        <v>0</v>
      </c>
      <c r="AG141" t="b">
        <f t="shared" si="84"/>
        <v>0</v>
      </c>
      <c r="AH141" t="b">
        <f t="shared" si="84"/>
        <v>0</v>
      </c>
    </row>
    <row r="142" spans="24:34" x14ac:dyDescent="0.2">
      <c r="X142" s="6" t="str">
        <f>+$A$39</f>
        <v/>
      </c>
      <c r="Y142" t="b">
        <f t="shared" si="82"/>
        <v>0</v>
      </c>
      <c r="Z142" t="b">
        <f t="shared" ref="Z142:AH142" si="85">+OR(Z29="y",Z58="y",Z72="y",Z43="y",Z100="y")</f>
        <v>0</v>
      </c>
      <c r="AA142" t="b">
        <f t="shared" si="85"/>
        <v>0</v>
      </c>
      <c r="AB142" t="b">
        <f t="shared" si="85"/>
        <v>0</v>
      </c>
      <c r="AC142" t="b">
        <f t="shared" si="85"/>
        <v>0</v>
      </c>
      <c r="AD142" t="b">
        <f t="shared" si="85"/>
        <v>0</v>
      </c>
      <c r="AE142" t="b">
        <f t="shared" si="85"/>
        <v>0</v>
      </c>
      <c r="AF142" t="b">
        <f t="shared" si="85"/>
        <v>0</v>
      </c>
      <c r="AG142" t="b">
        <f t="shared" si="85"/>
        <v>0</v>
      </c>
      <c r="AH142" t="b">
        <f t="shared" si="85"/>
        <v>0</v>
      </c>
    </row>
    <row r="143" spans="24:34" x14ac:dyDescent="0.2">
      <c r="X143" s="6" t="str">
        <f>+$A$40</f>
        <v/>
      </c>
      <c r="Y143" t="b">
        <f t="shared" si="82"/>
        <v>0</v>
      </c>
      <c r="Z143" t="b">
        <f t="shared" ref="Z143:AH143" si="86">+OR(Z30="y",Z59="y",Z73="y",Z44="y",Z101="y")</f>
        <v>0</v>
      </c>
      <c r="AA143" t="b">
        <f t="shared" si="86"/>
        <v>0</v>
      </c>
      <c r="AB143" t="b">
        <f t="shared" si="86"/>
        <v>0</v>
      </c>
      <c r="AC143" t="b">
        <f t="shared" si="86"/>
        <v>0</v>
      </c>
      <c r="AD143" t="b">
        <f t="shared" si="86"/>
        <v>0</v>
      </c>
      <c r="AE143" t="b">
        <f t="shared" si="86"/>
        <v>0</v>
      </c>
      <c r="AF143" t="b">
        <f t="shared" si="86"/>
        <v>0</v>
      </c>
      <c r="AG143" t="b">
        <f t="shared" si="86"/>
        <v>0</v>
      </c>
      <c r="AH143" t="b">
        <f t="shared" si="86"/>
        <v>0</v>
      </c>
    </row>
    <row r="144" spans="24:34" x14ac:dyDescent="0.2">
      <c r="X144" s="6" t="str">
        <f>+$A$41</f>
        <v/>
      </c>
      <c r="Y144" t="b">
        <f t="shared" si="82"/>
        <v>0</v>
      </c>
      <c r="Z144" t="b">
        <f t="shared" ref="Z144:AH144" si="87">+OR(Z31="y",Z60="y",Z74="y",Z45="y",Z102="y")</f>
        <v>0</v>
      </c>
      <c r="AA144" t="b">
        <f t="shared" si="87"/>
        <v>0</v>
      </c>
      <c r="AB144" t="b">
        <f t="shared" si="87"/>
        <v>0</v>
      </c>
      <c r="AC144" t="b">
        <f t="shared" si="87"/>
        <v>0</v>
      </c>
      <c r="AD144" t="b">
        <f t="shared" si="87"/>
        <v>0</v>
      </c>
      <c r="AE144" t="b">
        <f t="shared" si="87"/>
        <v>0</v>
      </c>
      <c r="AF144" t="b">
        <f t="shared" si="87"/>
        <v>0</v>
      </c>
      <c r="AG144" t="b">
        <f t="shared" si="87"/>
        <v>0</v>
      </c>
      <c r="AH144" t="b">
        <f t="shared" si="87"/>
        <v>0</v>
      </c>
    </row>
    <row r="145" spans="24:34" x14ac:dyDescent="0.2">
      <c r="X145" s="6" t="str">
        <f>+$A$42</f>
        <v/>
      </c>
      <c r="Y145" t="b">
        <f t="shared" si="82"/>
        <v>0</v>
      </c>
      <c r="Z145" t="b">
        <f t="shared" ref="Z145:AH145" si="88">+OR(Z32="y",Z61="y",Z75="y",Z46="y",Z103="y")</f>
        <v>0</v>
      </c>
      <c r="AA145" t="b">
        <f t="shared" si="88"/>
        <v>0</v>
      </c>
      <c r="AB145" t="b">
        <f t="shared" si="88"/>
        <v>0</v>
      </c>
      <c r="AC145" t="b">
        <f t="shared" si="88"/>
        <v>0</v>
      </c>
      <c r="AD145" t="b">
        <f t="shared" si="88"/>
        <v>0</v>
      </c>
      <c r="AE145" t="b">
        <f t="shared" si="88"/>
        <v>0</v>
      </c>
      <c r="AF145" t="b">
        <f t="shared" si="88"/>
        <v>0</v>
      </c>
      <c r="AG145" t="b">
        <f t="shared" si="88"/>
        <v>0</v>
      </c>
      <c r="AH145" t="b">
        <f t="shared" si="88"/>
        <v>0</v>
      </c>
    </row>
    <row r="146" spans="24:34" x14ac:dyDescent="0.2">
      <c r="X146" s="6" t="str">
        <f>+$A$43</f>
        <v/>
      </c>
      <c r="Y146" t="b">
        <f t="shared" si="82"/>
        <v>0</v>
      </c>
      <c r="Z146" t="b">
        <f t="shared" ref="Z146:AH146" si="89">+OR(Z33="y",Z62="y",Z76="y",Z47="y",Z104="y")</f>
        <v>0</v>
      </c>
      <c r="AA146" t="b">
        <f t="shared" si="89"/>
        <v>0</v>
      </c>
      <c r="AB146" t="b">
        <f t="shared" si="89"/>
        <v>0</v>
      </c>
      <c r="AC146" t="b">
        <f t="shared" si="89"/>
        <v>0</v>
      </c>
      <c r="AD146" t="b">
        <f t="shared" si="89"/>
        <v>0</v>
      </c>
      <c r="AE146" t="b">
        <f t="shared" si="89"/>
        <v>0</v>
      </c>
      <c r="AF146" t="b">
        <f t="shared" si="89"/>
        <v>0</v>
      </c>
      <c r="AG146" t="b">
        <f t="shared" si="89"/>
        <v>0</v>
      </c>
      <c r="AH146" t="b">
        <f t="shared" si="89"/>
        <v>0</v>
      </c>
    </row>
    <row r="147" spans="24:34" x14ac:dyDescent="0.2">
      <c r="X147" s="6" t="str">
        <f>+$A$44</f>
        <v/>
      </c>
      <c r="Y147" t="b">
        <f t="shared" si="82"/>
        <v>0</v>
      </c>
      <c r="Z147" t="b">
        <f t="shared" ref="Z147:AH147" si="90">+OR(Z34="y",Z63="y",Z77="y",Z48="y",Z105="y")</f>
        <v>0</v>
      </c>
      <c r="AA147" t="b">
        <f t="shared" si="90"/>
        <v>0</v>
      </c>
      <c r="AB147" t="b">
        <f t="shared" si="90"/>
        <v>0</v>
      </c>
      <c r="AC147" t="b">
        <f t="shared" si="90"/>
        <v>0</v>
      </c>
      <c r="AD147" t="b">
        <f t="shared" si="90"/>
        <v>0</v>
      </c>
      <c r="AE147" t="b">
        <f t="shared" si="90"/>
        <v>0</v>
      </c>
      <c r="AF147" t="b">
        <f t="shared" si="90"/>
        <v>0</v>
      </c>
      <c r="AG147" t="b">
        <f t="shared" si="90"/>
        <v>0</v>
      </c>
      <c r="AH147" t="b">
        <f t="shared" si="90"/>
        <v>0</v>
      </c>
    </row>
    <row r="148" spans="24:34" x14ac:dyDescent="0.2">
      <c r="X148" s="6" t="str">
        <f>+$A$45</f>
        <v/>
      </c>
      <c r="Y148" t="b">
        <f t="shared" ref="Y148:AH148" si="91">+OR(Y35="y",Y64="y",Y78="y",Y49="y",Y106="y")</f>
        <v>0</v>
      </c>
      <c r="Z148" t="b">
        <f t="shared" si="91"/>
        <v>0</v>
      </c>
      <c r="AA148" t="b">
        <f t="shared" si="91"/>
        <v>0</v>
      </c>
      <c r="AB148" t="b">
        <f t="shared" si="91"/>
        <v>0</v>
      </c>
      <c r="AC148" t="b">
        <f t="shared" si="91"/>
        <v>0</v>
      </c>
      <c r="AD148" t="b">
        <f t="shared" si="91"/>
        <v>0</v>
      </c>
      <c r="AE148" t="b">
        <f t="shared" si="91"/>
        <v>0</v>
      </c>
      <c r="AF148" t="b">
        <f t="shared" si="91"/>
        <v>0</v>
      </c>
      <c r="AG148" t="b">
        <f t="shared" si="91"/>
        <v>0</v>
      </c>
      <c r="AH148" t="b">
        <f t="shared" si="91"/>
        <v>0</v>
      </c>
    </row>
    <row r="149" spans="24:34" x14ac:dyDescent="0.2">
      <c r="X149" s="6" t="str">
        <f>+$A$46</f>
        <v/>
      </c>
      <c r="Y149" t="b">
        <f t="shared" ref="Y149:AH149" si="92">+OR(Y36="y",Y65="y",Y79="y",Y50="y",Y107="y")</f>
        <v>0</v>
      </c>
      <c r="Z149" t="b">
        <f t="shared" si="92"/>
        <v>0</v>
      </c>
      <c r="AA149" t="b">
        <f t="shared" si="92"/>
        <v>0</v>
      </c>
      <c r="AB149" t="b">
        <f t="shared" si="92"/>
        <v>0</v>
      </c>
      <c r="AC149" t="b">
        <f t="shared" si="92"/>
        <v>0</v>
      </c>
      <c r="AD149" t="b">
        <f t="shared" si="92"/>
        <v>0</v>
      </c>
      <c r="AE149" t="b">
        <f t="shared" si="92"/>
        <v>0</v>
      </c>
      <c r="AF149" t="b">
        <f t="shared" si="92"/>
        <v>0</v>
      </c>
      <c r="AG149" t="b">
        <f t="shared" si="92"/>
        <v>0</v>
      </c>
      <c r="AH149" t="b">
        <f t="shared" si="92"/>
        <v>0</v>
      </c>
    </row>
    <row r="153" spans="24:34" x14ac:dyDescent="0.2">
      <c r="Y153" s="8" t="str">
        <f t="shared" ref="Y153:AH153" si="93">+C$36</f>
        <v/>
      </c>
      <c r="Z153" s="8" t="str">
        <f t="shared" si="93"/>
        <v/>
      </c>
      <c r="AA153" s="8" t="str">
        <f t="shared" si="93"/>
        <v/>
      </c>
      <c r="AB153" s="8" t="str">
        <f t="shared" si="93"/>
        <v/>
      </c>
      <c r="AC153" s="8" t="str">
        <f t="shared" si="93"/>
        <v/>
      </c>
      <c r="AD153" s="8" t="str">
        <f t="shared" si="93"/>
        <v/>
      </c>
      <c r="AE153" s="8" t="str">
        <f t="shared" si="93"/>
        <v/>
      </c>
      <c r="AF153" s="8" t="str">
        <f t="shared" si="93"/>
        <v/>
      </c>
      <c r="AG153" s="8" t="str">
        <f t="shared" si="93"/>
        <v/>
      </c>
      <c r="AH153" s="8" t="str">
        <f t="shared" si="93"/>
        <v/>
      </c>
    </row>
    <row r="154" spans="24:34" x14ac:dyDescent="0.2">
      <c r="X154" s="6" t="str">
        <f>+$A$37</f>
        <v/>
      </c>
      <c r="Y154" t="str">
        <f>+IF($C$22="A",Y112,IF($C$22="b",Y125,IF($C$22="C",Y140,"NULL")))</f>
        <v>NULL</v>
      </c>
      <c r="Z154" t="str">
        <f t="shared" ref="Z154:AH154" si="94">+IF($C$22="A",Z112,IF($C$22="b",Z125,IF($C$22="C",Z140,"NULL")))</f>
        <v>NULL</v>
      </c>
      <c r="AA154" t="str">
        <f t="shared" si="94"/>
        <v>NULL</v>
      </c>
      <c r="AB154" t="str">
        <f t="shared" si="94"/>
        <v>NULL</v>
      </c>
      <c r="AC154" t="str">
        <f t="shared" si="94"/>
        <v>NULL</v>
      </c>
      <c r="AD154" t="str">
        <f t="shared" si="94"/>
        <v>NULL</v>
      </c>
      <c r="AE154" t="str">
        <f t="shared" si="94"/>
        <v>NULL</v>
      </c>
      <c r="AF154" t="str">
        <f t="shared" si="94"/>
        <v>NULL</v>
      </c>
      <c r="AG154" t="str">
        <f t="shared" si="94"/>
        <v>NULL</v>
      </c>
      <c r="AH154" t="str">
        <f t="shared" si="94"/>
        <v>NULL</v>
      </c>
    </row>
    <row r="155" spans="24:34" x14ac:dyDescent="0.2">
      <c r="X155" s="6" t="str">
        <f>+$A$38</f>
        <v/>
      </c>
      <c r="Y155" t="str">
        <f>+IF($D$22="A",Y113,IF($D$22="b",Y126,IF($D$22="C",Y141,"NULL")))</f>
        <v>NULL</v>
      </c>
      <c r="Z155" t="str">
        <f t="shared" ref="Z155:AH155" si="95">+IF($D$22="A",Z113,IF($D$22="b",Z126,IF($D$22="C",Z141,"NULL")))</f>
        <v>NULL</v>
      </c>
      <c r="AA155" t="str">
        <f t="shared" si="95"/>
        <v>NULL</v>
      </c>
      <c r="AB155" t="str">
        <f t="shared" si="95"/>
        <v>NULL</v>
      </c>
      <c r="AC155" t="str">
        <f t="shared" si="95"/>
        <v>NULL</v>
      </c>
      <c r="AD155" t="str">
        <f t="shared" si="95"/>
        <v>NULL</v>
      </c>
      <c r="AE155" t="str">
        <f t="shared" si="95"/>
        <v>NULL</v>
      </c>
      <c r="AF155" t="str">
        <f t="shared" si="95"/>
        <v>NULL</v>
      </c>
      <c r="AG155" t="str">
        <f t="shared" si="95"/>
        <v>NULL</v>
      </c>
      <c r="AH155" t="str">
        <f t="shared" si="95"/>
        <v>NULL</v>
      </c>
    </row>
    <row r="156" spans="24:34" x14ac:dyDescent="0.2">
      <c r="X156" s="6" t="str">
        <f>+$A$39</f>
        <v/>
      </c>
      <c r="Y156" t="str">
        <f>+IF($E$22="A",Y114,IF($E$22="b",Y127,IF($E$22="C",Y142,"NULL")))</f>
        <v>NULL</v>
      </c>
      <c r="Z156" t="str">
        <f t="shared" ref="Z156:AH156" si="96">+IF($E$22="A",Z114,IF($E$22="b",Z127,IF($E$22="C",Z142,"NULL")))</f>
        <v>NULL</v>
      </c>
      <c r="AA156" t="str">
        <f t="shared" si="96"/>
        <v>NULL</v>
      </c>
      <c r="AB156" t="str">
        <f t="shared" si="96"/>
        <v>NULL</v>
      </c>
      <c r="AC156" t="str">
        <f t="shared" si="96"/>
        <v>NULL</v>
      </c>
      <c r="AD156" t="str">
        <f t="shared" si="96"/>
        <v>NULL</v>
      </c>
      <c r="AE156" t="str">
        <f t="shared" si="96"/>
        <v>NULL</v>
      </c>
      <c r="AF156" t="str">
        <f t="shared" si="96"/>
        <v>NULL</v>
      </c>
      <c r="AG156" t="str">
        <f t="shared" si="96"/>
        <v>NULL</v>
      </c>
      <c r="AH156" t="str">
        <f t="shared" si="96"/>
        <v>NULL</v>
      </c>
    </row>
    <row r="157" spans="24:34" x14ac:dyDescent="0.2">
      <c r="X157" s="6" t="str">
        <f>+$A$40</f>
        <v/>
      </c>
      <c r="Y157" t="str">
        <f>+IF($F$22="A",Y115,IF($F$22="b",Y128,IF($F$22="C",Y143,"NULL")))</f>
        <v>NULL</v>
      </c>
      <c r="Z157" t="str">
        <f t="shared" ref="Z157:AH157" si="97">+IF($F$22="A",Z115,IF($F$22="b",Z128,IF($F$22="C",Z143,"NULL")))</f>
        <v>NULL</v>
      </c>
      <c r="AA157" t="str">
        <f t="shared" si="97"/>
        <v>NULL</v>
      </c>
      <c r="AB157" t="str">
        <f t="shared" si="97"/>
        <v>NULL</v>
      </c>
      <c r="AC157" t="str">
        <f t="shared" si="97"/>
        <v>NULL</v>
      </c>
      <c r="AD157" t="str">
        <f t="shared" si="97"/>
        <v>NULL</v>
      </c>
      <c r="AE157" t="str">
        <f t="shared" si="97"/>
        <v>NULL</v>
      </c>
      <c r="AF157" t="str">
        <f t="shared" si="97"/>
        <v>NULL</v>
      </c>
      <c r="AG157" t="str">
        <f t="shared" si="97"/>
        <v>NULL</v>
      </c>
      <c r="AH157" t="str">
        <f t="shared" si="97"/>
        <v>NULL</v>
      </c>
    </row>
    <row r="158" spans="24:34" x14ac:dyDescent="0.2">
      <c r="X158" s="6" t="str">
        <f>+$A$41</f>
        <v/>
      </c>
      <c r="Y158" t="str">
        <f>+IF($G$22="A",Y116,IF($G$22="b",Y129,IF($G$22="C",Y144,"NULL")))</f>
        <v>NULL</v>
      </c>
      <c r="Z158" t="str">
        <f t="shared" ref="Z158:AH158" si="98">+IF($G$22="A",Z116,IF($G$22="b",Z129,IF($G$22="C",Z144,"NULL")))</f>
        <v>NULL</v>
      </c>
      <c r="AA158" t="str">
        <f t="shared" si="98"/>
        <v>NULL</v>
      </c>
      <c r="AB158" t="str">
        <f t="shared" si="98"/>
        <v>NULL</v>
      </c>
      <c r="AC158" t="str">
        <f t="shared" si="98"/>
        <v>NULL</v>
      </c>
      <c r="AD158" t="str">
        <f t="shared" si="98"/>
        <v>NULL</v>
      </c>
      <c r="AE158" t="str">
        <f t="shared" si="98"/>
        <v>NULL</v>
      </c>
      <c r="AF158" t="str">
        <f t="shared" si="98"/>
        <v>NULL</v>
      </c>
      <c r="AG158" t="str">
        <f t="shared" si="98"/>
        <v>NULL</v>
      </c>
      <c r="AH158" t="str">
        <f t="shared" si="98"/>
        <v>NULL</v>
      </c>
    </row>
    <row r="159" spans="24:34" x14ac:dyDescent="0.2">
      <c r="X159" s="6" t="str">
        <f>+$A$42</f>
        <v/>
      </c>
      <c r="Y159" t="str">
        <f>+IF($H$22="A",Y117,IF($H$22="b",Y130,IF($H$22="C",Y145,"NULL")))</f>
        <v>NULL</v>
      </c>
      <c r="Z159" t="str">
        <f t="shared" ref="Z159:AH159" si="99">+IF($H$22="A",Z117,IF($H$22="b",Z130,IF($H$22="C",Z145,"NULL")))</f>
        <v>NULL</v>
      </c>
      <c r="AA159" t="str">
        <f t="shared" si="99"/>
        <v>NULL</v>
      </c>
      <c r="AB159" t="str">
        <f t="shared" si="99"/>
        <v>NULL</v>
      </c>
      <c r="AC159" t="str">
        <f t="shared" si="99"/>
        <v>NULL</v>
      </c>
      <c r="AD159" t="str">
        <f t="shared" si="99"/>
        <v>NULL</v>
      </c>
      <c r="AE159" t="str">
        <f t="shared" si="99"/>
        <v>NULL</v>
      </c>
      <c r="AF159" t="str">
        <f t="shared" si="99"/>
        <v>NULL</v>
      </c>
      <c r="AG159" t="str">
        <f t="shared" si="99"/>
        <v>NULL</v>
      </c>
      <c r="AH159" t="str">
        <f t="shared" si="99"/>
        <v>NULL</v>
      </c>
    </row>
    <row r="160" spans="24:34" x14ac:dyDescent="0.2">
      <c r="X160" s="6" t="str">
        <f>+$A$43</f>
        <v/>
      </c>
      <c r="Y160" t="str">
        <f>+IF($I$22="A",Y118,IF($I$22="b",Y131,IF($I$22="C",Y146,"NULL")))</f>
        <v>NULL</v>
      </c>
      <c r="Z160" t="str">
        <f t="shared" ref="Z160:AH160" si="100">+IF($I$22="A",Z118,IF($I$22="b",Z131,IF($I$22="C",Z146,"NULL")))</f>
        <v>NULL</v>
      </c>
      <c r="AA160" t="str">
        <f t="shared" si="100"/>
        <v>NULL</v>
      </c>
      <c r="AB160" t="str">
        <f t="shared" si="100"/>
        <v>NULL</v>
      </c>
      <c r="AC160" t="str">
        <f t="shared" si="100"/>
        <v>NULL</v>
      </c>
      <c r="AD160" t="str">
        <f t="shared" si="100"/>
        <v>NULL</v>
      </c>
      <c r="AE160" t="str">
        <f t="shared" si="100"/>
        <v>NULL</v>
      </c>
      <c r="AF160" t="str">
        <f t="shared" si="100"/>
        <v>NULL</v>
      </c>
      <c r="AG160" t="str">
        <f t="shared" si="100"/>
        <v>NULL</v>
      </c>
      <c r="AH160" t="str">
        <f t="shared" si="100"/>
        <v>NULL</v>
      </c>
    </row>
    <row r="161" spans="24:34" x14ac:dyDescent="0.2">
      <c r="X161" s="6" t="str">
        <f>+$A$44</f>
        <v/>
      </c>
      <c r="Y161" t="str">
        <f>+IF($J$22="A",Y119,IF($J$22="b",Y132,IF($J$22="C",Y147,"NULL")))</f>
        <v>NULL</v>
      </c>
      <c r="Z161" t="str">
        <f t="shared" ref="Z161:AH161" si="101">+IF($J$22="A",Z119,IF($J$22="b",Z132,IF($J$22="C",Z147,"NULL")))</f>
        <v>NULL</v>
      </c>
      <c r="AA161" t="str">
        <f t="shared" si="101"/>
        <v>NULL</v>
      </c>
      <c r="AB161" t="str">
        <f t="shared" si="101"/>
        <v>NULL</v>
      </c>
      <c r="AC161" t="str">
        <f t="shared" si="101"/>
        <v>NULL</v>
      </c>
      <c r="AD161" t="str">
        <f t="shared" si="101"/>
        <v>NULL</v>
      </c>
      <c r="AE161" t="str">
        <f t="shared" si="101"/>
        <v>NULL</v>
      </c>
      <c r="AF161" t="str">
        <f t="shared" si="101"/>
        <v>NULL</v>
      </c>
      <c r="AG161" t="str">
        <f t="shared" si="101"/>
        <v>NULL</v>
      </c>
      <c r="AH161" t="str">
        <f t="shared" si="101"/>
        <v>NULL</v>
      </c>
    </row>
    <row r="162" spans="24:34" x14ac:dyDescent="0.2">
      <c r="X162" s="6" t="str">
        <f>+$A$45</f>
        <v/>
      </c>
      <c r="Y162" t="str">
        <f>+IF($K$22="A",Y120,IF($K$22="b",Y133,IF($K$22="C",Y148,"NULL")))</f>
        <v>NULL</v>
      </c>
      <c r="Z162" t="str">
        <f t="shared" ref="Z162:AH162" si="102">+IF($K$22="A",Z120,IF($K$22="b",Z133,IF($K$22="C",Z148,"NULL")))</f>
        <v>NULL</v>
      </c>
      <c r="AA162" t="str">
        <f t="shared" si="102"/>
        <v>NULL</v>
      </c>
      <c r="AB162" t="str">
        <f t="shared" si="102"/>
        <v>NULL</v>
      </c>
      <c r="AC162" t="str">
        <f t="shared" si="102"/>
        <v>NULL</v>
      </c>
      <c r="AD162" t="str">
        <f t="shared" si="102"/>
        <v>NULL</v>
      </c>
      <c r="AE162" t="str">
        <f t="shared" si="102"/>
        <v>NULL</v>
      </c>
      <c r="AF162" t="str">
        <f t="shared" si="102"/>
        <v>NULL</v>
      </c>
      <c r="AG162" t="str">
        <f t="shared" si="102"/>
        <v>NULL</v>
      </c>
      <c r="AH162" t="str">
        <f t="shared" si="102"/>
        <v>NULL</v>
      </c>
    </row>
    <row r="163" spans="24:34" x14ac:dyDescent="0.2">
      <c r="X163" s="6" t="str">
        <f>+$A$46</f>
        <v/>
      </c>
      <c r="Y163" t="str">
        <f>+IF($L$22="A",Y121,IF($L$22="b",Y134,IF($L$22="C",Y149,"NULL")))</f>
        <v>NULL</v>
      </c>
      <c r="Z163" t="str">
        <f t="shared" ref="Z163:AH163" si="103">+IF($L$22="A",Z121,IF($L$22="b",Z134,IF($L$22="C",Z149,"NULL")))</f>
        <v>NULL</v>
      </c>
      <c r="AA163" t="str">
        <f t="shared" si="103"/>
        <v>NULL</v>
      </c>
      <c r="AB163" t="str">
        <f t="shared" si="103"/>
        <v>NULL</v>
      </c>
      <c r="AC163" t="str">
        <f t="shared" si="103"/>
        <v>NULL</v>
      </c>
      <c r="AD163" t="str">
        <f t="shared" si="103"/>
        <v>NULL</v>
      </c>
      <c r="AE163" t="str">
        <f t="shared" si="103"/>
        <v>NULL</v>
      </c>
      <c r="AF163" t="str">
        <f t="shared" si="103"/>
        <v>NULL</v>
      </c>
      <c r="AG163" t="str">
        <f t="shared" si="103"/>
        <v>NULL</v>
      </c>
      <c r="AH163" t="str">
        <f t="shared" si="103"/>
        <v>NULL</v>
      </c>
    </row>
    <row r="166" spans="24:34" x14ac:dyDescent="0.2">
      <c r="Y166" t="s">
        <v>21</v>
      </c>
    </row>
    <row r="167" spans="24:34" x14ac:dyDescent="0.2">
      <c r="Y167" s="8" t="str">
        <f t="shared" ref="Y167:AH167" si="104">+C$36</f>
        <v/>
      </c>
      <c r="Z167" s="8" t="str">
        <f t="shared" si="104"/>
        <v/>
      </c>
      <c r="AA167" s="8" t="str">
        <f t="shared" si="104"/>
        <v/>
      </c>
      <c r="AB167" s="8" t="str">
        <f t="shared" si="104"/>
        <v/>
      </c>
      <c r="AC167" s="8" t="str">
        <f t="shared" si="104"/>
        <v/>
      </c>
      <c r="AD167" s="8" t="str">
        <f t="shared" si="104"/>
        <v/>
      </c>
      <c r="AE167" s="8" t="str">
        <f t="shared" si="104"/>
        <v/>
      </c>
      <c r="AF167" s="8" t="str">
        <f t="shared" si="104"/>
        <v/>
      </c>
      <c r="AG167" s="8" t="str">
        <f t="shared" si="104"/>
        <v/>
      </c>
      <c r="AH167" s="8" t="str">
        <f t="shared" si="104"/>
        <v/>
      </c>
    </row>
    <row r="168" spans="24:34" x14ac:dyDescent="0.2">
      <c r="X168" s="6" t="str">
        <f>+$A$37</f>
        <v/>
      </c>
      <c r="Y168" t="str">
        <f t="shared" ref="Y168:AH168" si="105">+IF($Y84="y",Y$112,IF($Z84="y",Y$113,IF($AA84="y",Y$114,IF($AB84="Y",Y$115,IF($AC84="y",Y$116,IF($AD84="y",Y$117,IF($AE84="y",Y$118,IF($AF84="y",Y$119,"manual"))))))))</f>
        <v>manual</v>
      </c>
      <c r="Z168" t="str">
        <f t="shared" si="105"/>
        <v>manual</v>
      </c>
      <c r="AA168" t="str">
        <f t="shared" si="105"/>
        <v>manual</v>
      </c>
      <c r="AB168" t="str">
        <f t="shared" si="105"/>
        <v>manual</v>
      </c>
      <c r="AC168" t="str">
        <f t="shared" si="105"/>
        <v>manual</v>
      </c>
      <c r="AD168" t="str">
        <f t="shared" si="105"/>
        <v>manual</v>
      </c>
      <c r="AE168" t="str">
        <f t="shared" si="105"/>
        <v>manual</v>
      </c>
      <c r="AF168" t="str">
        <f t="shared" si="105"/>
        <v>manual</v>
      </c>
      <c r="AG168" t="str">
        <f t="shared" si="105"/>
        <v>manual</v>
      </c>
      <c r="AH168" t="str">
        <f t="shared" si="105"/>
        <v>manual</v>
      </c>
    </row>
    <row r="169" spans="24:34" x14ac:dyDescent="0.2">
      <c r="X169" s="6" t="str">
        <f>+$A$38</f>
        <v/>
      </c>
      <c r="Y169" t="str">
        <f t="shared" ref="Y169:AH169" si="106">+IF($Y85="y",Y$112,IF($Z85="y",Y$113,IF($AA85="y",Y$114,IF($AB85="Y",Y$115,IF($AC85="y",Y$116,IF($AD85="y",Y$117,IF($AE85="y",Y$118,IF($AF85="y",Y$119,"manual"))))))))</f>
        <v>manual</v>
      </c>
      <c r="Z169" t="str">
        <f t="shared" si="106"/>
        <v>manual</v>
      </c>
      <c r="AA169" t="str">
        <f t="shared" si="106"/>
        <v>manual</v>
      </c>
      <c r="AB169" t="str">
        <f t="shared" si="106"/>
        <v>manual</v>
      </c>
      <c r="AC169" t="str">
        <f t="shared" si="106"/>
        <v>manual</v>
      </c>
      <c r="AD169" t="str">
        <f t="shared" si="106"/>
        <v>manual</v>
      </c>
      <c r="AE169" t="str">
        <f t="shared" si="106"/>
        <v>manual</v>
      </c>
      <c r="AF169" t="str">
        <f t="shared" si="106"/>
        <v>manual</v>
      </c>
      <c r="AG169" t="str">
        <f t="shared" si="106"/>
        <v>manual</v>
      </c>
      <c r="AH169" t="str">
        <f t="shared" si="106"/>
        <v>manual</v>
      </c>
    </row>
    <row r="170" spans="24:34" x14ac:dyDescent="0.2">
      <c r="X170" s="6" t="str">
        <f>+$A$39</f>
        <v/>
      </c>
      <c r="Y170" t="str">
        <f t="shared" ref="Y170:AH170" si="107">+IF($Y86="y",Y$112,IF($Z86="y",Y$113,IF($AA86="y",Y$114,IF($AB86="Y",Y$115,IF($AC86="y",Y$116,IF($AD86="y",Y$117,IF($AE86="y",Y$118,IF($AF86="y",Y$119,"manual"))))))))</f>
        <v>manual</v>
      </c>
      <c r="Z170" t="str">
        <f t="shared" si="107"/>
        <v>manual</v>
      </c>
      <c r="AA170" t="str">
        <f t="shared" si="107"/>
        <v>manual</v>
      </c>
      <c r="AB170" t="str">
        <f t="shared" si="107"/>
        <v>manual</v>
      </c>
      <c r="AC170" t="str">
        <f t="shared" si="107"/>
        <v>manual</v>
      </c>
      <c r="AD170" t="str">
        <f t="shared" si="107"/>
        <v>manual</v>
      </c>
      <c r="AE170" t="str">
        <f t="shared" si="107"/>
        <v>manual</v>
      </c>
      <c r="AF170" t="str">
        <f t="shared" si="107"/>
        <v>manual</v>
      </c>
      <c r="AG170" t="str">
        <f t="shared" si="107"/>
        <v>manual</v>
      </c>
      <c r="AH170" t="str">
        <f t="shared" si="107"/>
        <v>manual</v>
      </c>
    </row>
    <row r="171" spans="24:34" x14ac:dyDescent="0.2">
      <c r="X171" s="6" t="str">
        <f>+$A$40</f>
        <v/>
      </c>
      <c r="Y171" t="str">
        <f t="shared" ref="Y171:AH171" si="108">+IF($Y87="y",Y$112,IF($Z87="y",Y$113,IF($AA87="y",Y$114,IF($AB87="Y",Y$115,IF($AC87="y",Y$116,IF($AD87="y",Y$117,IF($AE87="y",Y$118,IF($AF87="y",Y$119,"manual"))))))))</f>
        <v>manual</v>
      </c>
      <c r="Z171" t="str">
        <f t="shared" si="108"/>
        <v>manual</v>
      </c>
      <c r="AA171" t="str">
        <f t="shared" si="108"/>
        <v>manual</v>
      </c>
      <c r="AB171" t="str">
        <f t="shared" si="108"/>
        <v>manual</v>
      </c>
      <c r="AC171" t="str">
        <f t="shared" si="108"/>
        <v>manual</v>
      </c>
      <c r="AD171" t="str">
        <f t="shared" si="108"/>
        <v>manual</v>
      </c>
      <c r="AE171" t="str">
        <f t="shared" si="108"/>
        <v>manual</v>
      </c>
      <c r="AF171" t="str">
        <f t="shared" si="108"/>
        <v>manual</v>
      </c>
      <c r="AG171" t="str">
        <f t="shared" si="108"/>
        <v>manual</v>
      </c>
      <c r="AH171" t="str">
        <f t="shared" si="108"/>
        <v>manual</v>
      </c>
    </row>
    <row r="172" spans="24:34" x14ac:dyDescent="0.2">
      <c r="X172" s="6" t="str">
        <f>+$A$41</f>
        <v/>
      </c>
      <c r="Y172" t="str">
        <f t="shared" ref="Y172:AH172" si="109">+IF($Y88="y",Y$112,IF($Z88="y",Y$113,IF($AA88="y",Y$114,IF($AB88="Y",Y$115,IF($AC88="y",Y$116,IF($AD88="y",Y$117,IF($AE88="y",Y$118,IF($AF88="y",Y$119,"manual"))))))))</f>
        <v>manual</v>
      </c>
      <c r="Z172" t="str">
        <f t="shared" si="109"/>
        <v>manual</v>
      </c>
      <c r="AA172" t="str">
        <f t="shared" si="109"/>
        <v>manual</v>
      </c>
      <c r="AB172" t="str">
        <f t="shared" si="109"/>
        <v>manual</v>
      </c>
      <c r="AC172" t="str">
        <f t="shared" si="109"/>
        <v>manual</v>
      </c>
      <c r="AD172" t="str">
        <f t="shared" si="109"/>
        <v>manual</v>
      </c>
      <c r="AE172" t="str">
        <f t="shared" si="109"/>
        <v>manual</v>
      </c>
      <c r="AF172" t="str">
        <f t="shared" si="109"/>
        <v>manual</v>
      </c>
      <c r="AG172" t="str">
        <f t="shared" si="109"/>
        <v>manual</v>
      </c>
      <c r="AH172" t="str">
        <f t="shared" si="109"/>
        <v>manual</v>
      </c>
    </row>
    <row r="173" spans="24:34" x14ac:dyDescent="0.2">
      <c r="X173" s="6" t="str">
        <f>+$A$42</f>
        <v/>
      </c>
      <c r="Y173" t="str">
        <f t="shared" ref="Y173:AH173" si="110">+IF($Y89="y",Y$112,IF($Z89="y",Y$113,IF($AA89="y",Y$114,IF($AB89="Y",Y$115,IF($AC89="y",Y$116,IF($AD89="y",Y$117,IF($AE89="y",Y$118,IF($AF89="y",Y$119,"manual"))))))))</f>
        <v>manual</v>
      </c>
      <c r="Z173" t="str">
        <f t="shared" si="110"/>
        <v>manual</v>
      </c>
      <c r="AA173" t="str">
        <f t="shared" si="110"/>
        <v>manual</v>
      </c>
      <c r="AB173" t="str">
        <f t="shared" si="110"/>
        <v>manual</v>
      </c>
      <c r="AC173" t="str">
        <f t="shared" si="110"/>
        <v>manual</v>
      </c>
      <c r="AD173" t="str">
        <f t="shared" si="110"/>
        <v>manual</v>
      </c>
      <c r="AE173" t="str">
        <f t="shared" si="110"/>
        <v>manual</v>
      </c>
      <c r="AF173" t="str">
        <f t="shared" si="110"/>
        <v>manual</v>
      </c>
      <c r="AG173" t="str">
        <f t="shared" si="110"/>
        <v>manual</v>
      </c>
      <c r="AH173" t="str">
        <f t="shared" si="110"/>
        <v>manual</v>
      </c>
    </row>
    <row r="174" spans="24:34" x14ac:dyDescent="0.2">
      <c r="X174" s="6" t="str">
        <f>+$A$43</f>
        <v/>
      </c>
      <c r="Y174" t="str">
        <f t="shared" ref="Y174:AH174" si="111">+IF($Y90="y",Y$112,IF($Z90="y",Y$113,IF($AA90="y",Y$114,IF($AB90="Y",Y$115,IF($AC90="y",Y$116,IF($AD90="y",Y$117,IF($AE90="y",Y$118,IF($AF90="y",Y$119,"manual"))))))))</f>
        <v>manual</v>
      </c>
      <c r="Z174" t="str">
        <f t="shared" si="111"/>
        <v>manual</v>
      </c>
      <c r="AA174" t="str">
        <f t="shared" si="111"/>
        <v>manual</v>
      </c>
      <c r="AB174" t="str">
        <f t="shared" si="111"/>
        <v>manual</v>
      </c>
      <c r="AC174" t="str">
        <f t="shared" si="111"/>
        <v>manual</v>
      </c>
      <c r="AD174" t="str">
        <f t="shared" si="111"/>
        <v>manual</v>
      </c>
      <c r="AE174" t="str">
        <f t="shared" si="111"/>
        <v>manual</v>
      </c>
      <c r="AF174" t="str">
        <f t="shared" si="111"/>
        <v>manual</v>
      </c>
      <c r="AG174" t="str">
        <f t="shared" si="111"/>
        <v>manual</v>
      </c>
      <c r="AH174" t="str">
        <f t="shared" si="111"/>
        <v>manual</v>
      </c>
    </row>
    <row r="175" spans="24:34" x14ac:dyDescent="0.2">
      <c r="X175" s="6" t="str">
        <f>+$A$44</f>
        <v/>
      </c>
      <c r="Y175" t="str">
        <f t="shared" ref="Y175:AH175" si="112">+IF($Y91="y",Y$112,IF($Z91="y",Y$113,IF($AA91="y",Y$114,IF($AB91="Y",Y$115,IF($AC91="y",Y$116,IF($AD91="y",Y$117,IF($AE91="y",Y$118,IF($AF91="y",Y$119,"manual"))))))))</f>
        <v>manual</v>
      </c>
      <c r="Z175" t="str">
        <f t="shared" si="112"/>
        <v>manual</v>
      </c>
      <c r="AA175" t="str">
        <f t="shared" si="112"/>
        <v>manual</v>
      </c>
      <c r="AB175" t="str">
        <f t="shared" si="112"/>
        <v>manual</v>
      </c>
      <c r="AC175" t="str">
        <f t="shared" si="112"/>
        <v>manual</v>
      </c>
      <c r="AD175" t="str">
        <f t="shared" si="112"/>
        <v>manual</v>
      </c>
      <c r="AE175" t="str">
        <f t="shared" si="112"/>
        <v>manual</v>
      </c>
      <c r="AF175" t="str">
        <f t="shared" si="112"/>
        <v>manual</v>
      </c>
      <c r="AG175" t="str">
        <f t="shared" si="112"/>
        <v>manual</v>
      </c>
      <c r="AH175" t="str">
        <f t="shared" si="112"/>
        <v>manual</v>
      </c>
    </row>
    <row r="176" spans="24:34" x14ac:dyDescent="0.2">
      <c r="X176" s="6" t="str">
        <f>+$A$45</f>
        <v/>
      </c>
      <c r="Y176" t="str">
        <f t="shared" ref="Y176:AH176" si="113">+IF($Y92="y",Y$112,IF($Z92="y",Y$113,IF($AA92="y",Y$114,IF($AB92="Y",Y$115,IF($AC92="y",Y$116,IF($AD92="y",Y$117,IF($AE92="y",Y$118,IF($AF92="y",Y$119,"manual"))))))))</f>
        <v>manual</v>
      </c>
      <c r="Z176" t="str">
        <f t="shared" si="113"/>
        <v>manual</v>
      </c>
      <c r="AA176" t="str">
        <f t="shared" si="113"/>
        <v>manual</v>
      </c>
      <c r="AB176" t="str">
        <f t="shared" si="113"/>
        <v>manual</v>
      </c>
      <c r="AC176" t="str">
        <f t="shared" si="113"/>
        <v>manual</v>
      </c>
      <c r="AD176" t="str">
        <f t="shared" si="113"/>
        <v>manual</v>
      </c>
      <c r="AE176" t="str">
        <f t="shared" si="113"/>
        <v>manual</v>
      </c>
      <c r="AF176" t="str">
        <f t="shared" si="113"/>
        <v>manual</v>
      </c>
      <c r="AG176" t="str">
        <f t="shared" si="113"/>
        <v>manual</v>
      </c>
      <c r="AH176" t="str">
        <f t="shared" si="113"/>
        <v>manual</v>
      </c>
    </row>
    <row r="177" spans="24:34" x14ac:dyDescent="0.2">
      <c r="X177" s="6" t="str">
        <f>+$A$46</f>
        <v/>
      </c>
      <c r="Y177" t="str">
        <f t="shared" ref="Y177:AH177" si="114">+IF($Y93="y",Y$112,IF($Z93="y",Y$113,IF($AA93="y",Y$114,IF($AB93="Y",Y$115,IF($AC93="y",Y$116,IF($AD93="y",Y$117,IF($AE93="y",Y$118,IF($AF93="y",Y$119,"manual"))))))))</f>
        <v>manual</v>
      </c>
      <c r="Z177" t="str">
        <f t="shared" si="114"/>
        <v>manual</v>
      </c>
      <c r="AA177" t="str">
        <f t="shared" si="114"/>
        <v>manual</v>
      </c>
      <c r="AB177" t="str">
        <f t="shared" si="114"/>
        <v>manual</v>
      </c>
      <c r="AC177" t="str">
        <f t="shared" si="114"/>
        <v>manual</v>
      </c>
      <c r="AD177" t="str">
        <f t="shared" si="114"/>
        <v>manual</v>
      </c>
      <c r="AE177" t="str">
        <f t="shared" si="114"/>
        <v>manual</v>
      </c>
      <c r="AF177" t="str">
        <f t="shared" si="114"/>
        <v>manual</v>
      </c>
      <c r="AG177" t="str">
        <f t="shared" si="114"/>
        <v>manual</v>
      </c>
      <c r="AH177" t="str">
        <f t="shared" si="114"/>
        <v>manual</v>
      </c>
    </row>
    <row r="181" spans="24:34" x14ac:dyDescent="0.2">
      <c r="Y181" s="8" t="str">
        <f t="shared" ref="Y181:AH181" si="115">+C$36</f>
        <v/>
      </c>
      <c r="Z181" s="8" t="str">
        <f t="shared" si="115"/>
        <v/>
      </c>
      <c r="AA181" s="8" t="str">
        <f t="shared" si="115"/>
        <v/>
      </c>
      <c r="AB181" s="8" t="str">
        <f t="shared" si="115"/>
        <v/>
      </c>
      <c r="AC181" s="8" t="str">
        <f t="shared" si="115"/>
        <v/>
      </c>
      <c r="AD181" s="8" t="str">
        <f t="shared" si="115"/>
        <v/>
      </c>
      <c r="AE181" s="8" t="str">
        <f t="shared" si="115"/>
        <v/>
      </c>
      <c r="AF181" s="8" t="str">
        <f t="shared" si="115"/>
        <v/>
      </c>
      <c r="AG181" s="8" t="str">
        <f t="shared" si="115"/>
        <v/>
      </c>
      <c r="AH181" s="8" t="str">
        <f t="shared" si="115"/>
        <v/>
      </c>
    </row>
    <row r="182" spans="24:34" x14ac:dyDescent="0.2">
      <c r="X182" s="6" t="str">
        <f>+$A$37</f>
        <v/>
      </c>
      <c r="Y182" t="b">
        <f t="shared" ref="Y182:Y191" si="116">+OR(Y154=TRUE,Y56="y")</f>
        <v>0</v>
      </c>
      <c r="Z182" t="b">
        <f t="shared" ref="Z182:AH182" si="117">+OR(Z154=TRUE,Z56="y")</f>
        <v>0</v>
      </c>
      <c r="AA182" t="b">
        <f t="shared" si="117"/>
        <v>0</v>
      </c>
      <c r="AB182" t="b">
        <f t="shared" si="117"/>
        <v>0</v>
      </c>
      <c r="AC182" t="b">
        <f t="shared" si="117"/>
        <v>0</v>
      </c>
      <c r="AD182" t="b">
        <f t="shared" si="117"/>
        <v>0</v>
      </c>
      <c r="AE182" t="b">
        <f t="shared" si="117"/>
        <v>0</v>
      </c>
      <c r="AF182" t="b">
        <f t="shared" si="117"/>
        <v>0</v>
      </c>
      <c r="AG182" t="b">
        <f t="shared" si="117"/>
        <v>0</v>
      </c>
      <c r="AH182" t="b">
        <f t="shared" si="117"/>
        <v>0</v>
      </c>
    </row>
    <row r="183" spans="24:34" x14ac:dyDescent="0.2">
      <c r="X183" s="6" t="str">
        <f>+$A$38</f>
        <v/>
      </c>
      <c r="Y183" t="b">
        <f t="shared" si="116"/>
        <v>0</v>
      </c>
      <c r="Z183" t="b">
        <f t="shared" ref="Z183:AH183" si="118">+OR(Z155=TRUE,Z57="y")</f>
        <v>0</v>
      </c>
      <c r="AA183" t="b">
        <f t="shared" si="118"/>
        <v>0</v>
      </c>
      <c r="AB183" t="b">
        <f t="shared" si="118"/>
        <v>0</v>
      </c>
      <c r="AC183" t="b">
        <f t="shared" si="118"/>
        <v>0</v>
      </c>
      <c r="AD183" t="b">
        <f t="shared" si="118"/>
        <v>0</v>
      </c>
      <c r="AE183" t="b">
        <f t="shared" si="118"/>
        <v>0</v>
      </c>
      <c r="AF183" t="b">
        <f t="shared" si="118"/>
        <v>0</v>
      </c>
      <c r="AG183" t="b">
        <f t="shared" si="118"/>
        <v>0</v>
      </c>
      <c r="AH183" t="b">
        <f t="shared" si="118"/>
        <v>0</v>
      </c>
    </row>
    <row r="184" spans="24:34" x14ac:dyDescent="0.2">
      <c r="X184" s="6" t="str">
        <f>+$A$39</f>
        <v/>
      </c>
      <c r="Y184" t="b">
        <f t="shared" si="116"/>
        <v>0</v>
      </c>
      <c r="Z184" t="b">
        <f t="shared" ref="Z184:AH184" si="119">+OR(Z156=TRUE,Z58="y")</f>
        <v>0</v>
      </c>
      <c r="AA184" t="b">
        <f t="shared" si="119"/>
        <v>0</v>
      </c>
      <c r="AB184" t="b">
        <f t="shared" si="119"/>
        <v>0</v>
      </c>
      <c r="AC184" t="b">
        <f t="shared" si="119"/>
        <v>0</v>
      </c>
      <c r="AD184" t="b">
        <f t="shared" si="119"/>
        <v>0</v>
      </c>
      <c r="AE184" t="b">
        <f t="shared" si="119"/>
        <v>0</v>
      </c>
      <c r="AF184" t="b">
        <f t="shared" si="119"/>
        <v>0</v>
      </c>
      <c r="AG184" t="b">
        <f t="shared" si="119"/>
        <v>0</v>
      </c>
      <c r="AH184" t="b">
        <f t="shared" si="119"/>
        <v>0</v>
      </c>
    </row>
    <row r="185" spans="24:34" x14ac:dyDescent="0.2">
      <c r="X185" s="6" t="str">
        <f>+$A$40</f>
        <v/>
      </c>
      <c r="Y185" t="b">
        <f t="shared" si="116"/>
        <v>0</v>
      </c>
      <c r="Z185" t="b">
        <f t="shared" ref="Z185:AH185" si="120">+OR(Z157=TRUE,Z59="y")</f>
        <v>0</v>
      </c>
      <c r="AA185" t="b">
        <f t="shared" si="120"/>
        <v>0</v>
      </c>
      <c r="AB185" t="b">
        <f t="shared" si="120"/>
        <v>0</v>
      </c>
      <c r="AC185" t="b">
        <f t="shared" si="120"/>
        <v>0</v>
      </c>
      <c r="AD185" t="b">
        <f t="shared" si="120"/>
        <v>0</v>
      </c>
      <c r="AE185" t="b">
        <f t="shared" si="120"/>
        <v>0</v>
      </c>
      <c r="AF185" t="b">
        <f t="shared" si="120"/>
        <v>0</v>
      </c>
      <c r="AG185" t="b">
        <f t="shared" si="120"/>
        <v>0</v>
      </c>
      <c r="AH185" t="b">
        <f t="shared" si="120"/>
        <v>0</v>
      </c>
    </row>
    <row r="186" spans="24:34" x14ac:dyDescent="0.2">
      <c r="X186" s="6" t="str">
        <f>+$A$41</f>
        <v/>
      </c>
      <c r="Y186" t="b">
        <f t="shared" si="116"/>
        <v>0</v>
      </c>
      <c r="Z186" t="b">
        <f t="shared" ref="Z186:AH186" si="121">+OR(Z158=TRUE,Z60="y")</f>
        <v>0</v>
      </c>
      <c r="AA186" t="b">
        <f t="shared" si="121"/>
        <v>0</v>
      </c>
      <c r="AB186" t="b">
        <f t="shared" si="121"/>
        <v>0</v>
      </c>
      <c r="AC186" t="b">
        <f t="shared" si="121"/>
        <v>0</v>
      </c>
      <c r="AD186" t="b">
        <f t="shared" si="121"/>
        <v>0</v>
      </c>
      <c r="AE186" t="b">
        <f t="shared" si="121"/>
        <v>0</v>
      </c>
      <c r="AF186" t="b">
        <f t="shared" si="121"/>
        <v>0</v>
      </c>
      <c r="AG186" t="b">
        <f t="shared" si="121"/>
        <v>0</v>
      </c>
      <c r="AH186" t="b">
        <f t="shared" si="121"/>
        <v>0</v>
      </c>
    </row>
    <row r="187" spans="24:34" x14ac:dyDescent="0.2">
      <c r="X187" s="6" t="str">
        <f>+$A$42</f>
        <v/>
      </c>
      <c r="Y187" t="b">
        <f t="shared" si="116"/>
        <v>0</v>
      </c>
      <c r="Z187" t="b">
        <f t="shared" ref="Z187:AH187" si="122">+OR(Z159=TRUE,Z61="y")</f>
        <v>0</v>
      </c>
      <c r="AA187" t="b">
        <f t="shared" si="122"/>
        <v>0</v>
      </c>
      <c r="AB187" t="b">
        <f t="shared" si="122"/>
        <v>0</v>
      </c>
      <c r="AC187" t="b">
        <f t="shared" si="122"/>
        <v>0</v>
      </c>
      <c r="AD187" t="b">
        <f t="shared" si="122"/>
        <v>0</v>
      </c>
      <c r="AE187" t="b">
        <f t="shared" si="122"/>
        <v>0</v>
      </c>
      <c r="AF187" t="b">
        <f t="shared" si="122"/>
        <v>0</v>
      </c>
      <c r="AG187" t="b">
        <f t="shared" si="122"/>
        <v>0</v>
      </c>
      <c r="AH187" t="b">
        <f t="shared" si="122"/>
        <v>0</v>
      </c>
    </row>
    <row r="188" spans="24:34" x14ac:dyDescent="0.2">
      <c r="X188" s="6" t="str">
        <f>+$A$43</f>
        <v/>
      </c>
      <c r="Y188" t="b">
        <f t="shared" si="116"/>
        <v>0</v>
      </c>
      <c r="Z188" t="b">
        <f t="shared" ref="Z188:AH188" si="123">+OR(Z160=TRUE,Z62="y")</f>
        <v>0</v>
      </c>
      <c r="AA188" t="b">
        <f t="shared" si="123"/>
        <v>0</v>
      </c>
      <c r="AB188" t="b">
        <f t="shared" si="123"/>
        <v>0</v>
      </c>
      <c r="AC188" t="b">
        <f t="shared" si="123"/>
        <v>0</v>
      </c>
      <c r="AD188" t="b">
        <f t="shared" si="123"/>
        <v>0</v>
      </c>
      <c r="AE188" t="b">
        <f t="shared" si="123"/>
        <v>0</v>
      </c>
      <c r="AF188" t="b">
        <f t="shared" si="123"/>
        <v>0</v>
      </c>
      <c r="AG188" t="b">
        <f t="shared" si="123"/>
        <v>0</v>
      </c>
      <c r="AH188" t="b">
        <f t="shared" si="123"/>
        <v>0</v>
      </c>
    </row>
    <row r="189" spans="24:34" x14ac:dyDescent="0.2">
      <c r="X189" s="6" t="str">
        <f>+$A$44</f>
        <v/>
      </c>
      <c r="Y189" t="b">
        <f t="shared" si="116"/>
        <v>0</v>
      </c>
      <c r="Z189" t="b">
        <f t="shared" ref="Z189:AH189" si="124">+OR(Z161=TRUE,Z63="y")</f>
        <v>0</v>
      </c>
      <c r="AA189" t="b">
        <f t="shared" si="124"/>
        <v>0</v>
      </c>
      <c r="AB189" t="b">
        <f t="shared" si="124"/>
        <v>0</v>
      </c>
      <c r="AC189" t="b">
        <f t="shared" si="124"/>
        <v>0</v>
      </c>
      <c r="AD189" t="b">
        <f t="shared" si="124"/>
        <v>0</v>
      </c>
      <c r="AE189" t="b">
        <f t="shared" si="124"/>
        <v>0</v>
      </c>
      <c r="AF189" t="b">
        <f t="shared" si="124"/>
        <v>0</v>
      </c>
      <c r="AG189" t="b">
        <f t="shared" si="124"/>
        <v>0</v>
      </c>
      <c r="AH189" t="b">
        <f t="shared" si="124"/>
        <v>0</v>
      </c>
    </row>
    <row r="190" spans="24:34" x14ac:dyDescent="0.2">
      <c r="X190" s="6" t="str">
        <f>+$A$45</f>
        <v/>
      </c>
      <c r="Y190" t="b">
        <f t="shared" si="116"/>
        <v>0</v>
      </c>
      <c r="Z190" t="b">
        <f t="shared" ref="Z190:AH190" si="125">+OR(Z162=TRUE,Z64="y")</f>
        <v>0</v>
      </c>
      <c r="AA190" t="b">
        <f t="shared" si="125"/>
        <v>0</v>
      </c>
      <c r="AB190" t="b">
        <f t="shared" si="125"/>
        <v>0</v>
      </c>
      <c r="AC190" t="b">
        <f t="shared" si="125"/>
        <v>0</v>
      </c>
      <c r="AD190" t="b">
        <f t="shared" si="125"/>
        <v>0</v>
      </c>
      <c r="AE190" t="b">
        <f t="shared" si="125"/>
        <v>0</v>
      </c>
      <c r="AF190" t="b">
        <f t="shared" si="125"/>
        <v>0</v>
      </c>
      <c r="AG190" t="b">
        <f t="shared" si="125"/>
        <v>0</v>
      </c>
      <c r="AH190" t="b">
        <f t="shared" si="125"/>
        <v>0</v>
      </c>
    </row>
    <row r="191" spans="24:34" x14ac:dyDescent="0.2">
      <c r="X191" s="6" t="str">
        <f>+$A$46</f>
        <v/>
      </c>
      <c r="Y191" t="b">
        <f t="shared" si="116"/>
        <v>0</v>
      </c>
      <c r="Z191" t="b">
        <f t="shared" ref="Z191:AH191" si="126">+OR(Z163=TRUE,Z65="y")</f>
        <v>0</v>
      </c>
      <c r="AA191" t="b">
        <f t="shared" si="126"/>
        <v>0</v>
      </c>
      <c r="AB191" t="b">
        <f t="shared" si="126"/>
        <v>0</v>
      </c>
      <c r="AC191" t="b">
        <f t="shared" si="126"/>
        <v>0</v>
      </c>
      <c r="AD191" t="b">
        <f t="shared" si="126"/>
        <v>0</v>
      </c>
      <c r="AE191" t="b">
        <f t="shared" si="126"/>
        <v>0</v>
      </c>
      <c r="AF191" t="b">
        <f t="shared" si="126"/>
        <v>0</v>
      </c>
      <c r="AG191" t="b">
        <f t="shared" si="126"/>
        <v>0</v>
      </c>
      <c r="AH191" t="b">
        <f t="shared" si="126"/>
        <v>0</v>
      </c>
    </row>
    <row r="192" spans="24:34" x14ac:dyDescent="0.2">
      <c r="Y192" t="b">
        <f t="shared" ref="Y192:AH192" si="127">+OR(Y164=TRUE,Y66="y")</f>
        <v>0</v>
      </c>
      <c r="Z192" t="b">
        <f t="shared" si="127"/>
        <v>0</v>
      </c>
      <c r="AA192" t="b">
        <f t="shared" si="127"/>
        <v>0</v>
      </c>
      <c r="AB192" t="b">
        <f t="shared" si="127"/>
        <v>0</v>
      </c>
      <c r="AC192" t="b">
        <f t="shared" si="127"/>
        <v>0</v>
      </c>
      <c r="AD192" t="b">
        <f t="shared" si="127"/>
        <v>0</v>
      </c>
      <c r="AE192" t="b">
        <f t="shared" si="127"/>
        <v>0</v>
      </c>
      <c r="AF192" t="b">
        <f t="shared" si="127"/>
        <v>0</v>
      </c>
      <c r="AG192" t="b">
        <f t="shared" si="127"/>
        <v>0</v>
      </c>
      <c r="AH192" t="b">
        <f t="shared" si="127"/>
        <v>0</v>
      </c>
    </row>
    <row r="193" spans="24:34" x14ac:dyDescent="0.2">
      <c r="Y193" t="b">
        <f t="shared" ref="Y193:AH193" si="128">+OR(Y165=TRUE,Y67="y")</f>
        <v>0</v>
      </c>
      <c r="Z193" t="b">
        <f t="shared" si="128"/>
        <v>0</v>
      </c>
      <c r="AA193" t="b">
        <f t="shared" si="128"/>
        <v>0</v>
      </c>
      <c r="AB193" t="b">
        <f t="shared" si="128"/>
        <v>0</v>
      </c>
      <c r="AC193" t="b">
        <f t="shared" si="128"/>
        <v>0</v>
      </c>
      <c r="AD193" t="b">
        <f t="shared" si="128"/>
        <v>0</v>
      </c>
      <c r="AE193" t="b">
        <f t="shared" si="128"/>
        <v>0</v>
      </c>
      <c r="AF193" t="b">
        <f t="shared" si="128"/>
        <v>0</v>
      </c>
      <c r="AG193" t="b">
        <f t="shared" si="128"/>
        <v>0</v>
      </c>
      <c r="AH193" t="b">
        <f t="shared" si="128"/>
        <v>0</v>
      </c>
    </row>
    <row r="194" spans="24:34" x14ac:dyDescent="0.2">
      <c r="Y194" s="8" t="str">
        <f t="shared" ref="Y194:AH194" si="129">+C$36</f>
        <v/>
      </c>
      <c r="Z194" s="8" t="str">
        <f t="shared" si="129"/>
        <v/>
      </c>
      <c r="AA194" s="8" t="str">
        <f t="shared" si="129"/>
        <v/>
      </c>
      <c r="AB194" s="8" t="str">
        <f t="shared" si="129"/>
        <v/>
      </c>
      <c r="AC194" s="8" t="str">
        <f t="shared" si="129"/>
        <v/>
      </c>
      <c r="AD194" s="8" t="str">
        <f t="shared" si="129"/>
        <v/>
      </c>
      <c r="AE194" s="8" t="str">
        <f t="shared" si="129"/>
        <v/>
      </c>
      <c r="AF194" s="8" t="str">
        <f t="shared" si="129"/>
        <v/>
      </c>
      <c r="AG194" s="8" t="str">
        <f t="shared" si="129"/>
        <v/>
      </c>
      <c r="AH194" s="8" t="str">
        <f t="shared" si="129"/>
        <v/>
      </c>
    </row>
    <row r="195" spans="24:34" x14ac:dyDescent="0.2">
      <c r="X195" s="6" t="str">
        <f>+$A$37</f>
        <v/>
      </c>
    </row>
    <row r="196" spans="24:34" x14ac:dyDescent="0.2">
      <c r="X196" s="6" t="str">
        <f>+$A$38</f>
        <v/>
      </c>
    </row>
    <row r="197" spans="24:34" x14ac:dyDescent="0.2">
      <c r="X197" s="6" t="str">
        <f>+$A$39</f>
        <v/>
      </c>
    </row>
    <row r="198" spans="24:34" x14ac:dyDescent="0.2">
      <c r="X198" s="6" t="str">
        <f>+$A$40</f>
        <v/>
      </c>
    </row>
    <row r="199" spans="24:34" x14ac:dyDescent="0.2">
      <c r="X199" s="6" t="str">
        <f>+$A$41</f>
        <v/>
      </c>
    </row>
    <row r="200" spans="24:34" x14ac:dyDescent="0.2">
      <c r="X200" s="6" t="str">
        <f>+$A$42</f>
        <v/>
      </c>
    </row>
    <row r="201" spans="24:34" x14ac:dyDescent="0.2">
      <c r="X201" s="6" t="str">
        <f>+$A$43</f>
        <v/>
      </c>
    </row>
    <row r="202" spans="24:34" x14ac:dyDescent="0.2">
      <c r="X202" s="6" t="str">
        <f>+$A$44</f>
        <v/>
      </c>
    </row>
    <row r="203" spans="24:34" x14ac:dyDescent="0.2">
      <c r="X203" s="6" t="str">
        <f>+$A$45</f>
        <v/>
      </c>
    </row>
    <row r="204" spans="24:34" x14ac:dyDescent="0.2">
      <c r="X204" s="6" t="str">
        <f>+$A$46</f>
        <v/>
      </c>
    </row>
    <row r="207" spans="24:34" x14ac:dyDescent="0.2">
      <c r="Y207" s="8" t="str">
        <f t="shared" ref="Y207:AH207" si="130">+C$36</f>
        <v/>
      </c>
      <c r="Z207" s="8" t="str">
        <f t="shared" si="130"/>
        <v/>
      </c>
      <c r="AA207" s="8" t="str">
        <f t="shared" si="130"/>
        <v/>
      </c>
      <c r="AB207" s="8" t="str">
        <f t="shared" si="130"/>
        <v/>
      </c>
      <c r="AC207" s="8" t="str">
        <f t="shared" si="130"/>
        <v/>
      </c>
      <c r="AD207" s="8" t="str">
        <f t="shared" si="130"/>
        <v/>
      </c>
      <c r="AE207" s="8" t="str">
        <f t="shared" si="130"/>
        <v/>
      </c>
      <c r="AF207" s="8" t="str">
        <f t="shared" si="130"/>
        <v/>
      </c>
      <c r="AG207" s="8" t="str">
        <f t="shared" si="130"/>
        <v/>
      </c>
      <c r="AH207" s="8" t="str">
        <f t="shared" si="130"/>
        <v/>
      </c>
    </row>
    <row r="208" spans="24:34" x14ac:dyDescent="0.2">
      <c r="X208" s="6" t="str">
        <f>+$A$37</f>
        <v/>
      </c>
    </row>
    <row r="209" spans="24:34" x14ac:dyDescent="0.2">
      <c r="X209" s="6" t="str">
        <f>+$A$38</f>
        <v/>
      </c>
    </row>
    <row r="210" spans="24:34" x14ac:dyDescent="0.2">
      <c r="X210" s="6" t="str">
        <f>+$A$39</f>
        <v/>
      </c>
    </row>
    <row r="211" spans="24:34" x14ac:dyDescent="0.2">
      <c r="X211" s="6" t="str">
        <f>+$A$40</f>
        <v/>
      </c>
    </row>
    <row r="212" spans="24:34" x14ac:dyDescent="0.2">
      <c r="X212" s="6" t="str">
        <f>+$A$41</f>
        <v/>
      </c>
    </row>
    <row r="213" spans="24:34" x14ac:dyDescent="0.2">
      <c r="X213" s="6" t="str">
        <f>+$A$42</f>
        <v/>
      </c>
    </row>
    <row r="214" spans="24:34" x14ac:dyDescent="0.2">
      <c r="X214" s="6" t="str">
        <f>+$A$43</f>
        <v/>
      </c>
    </row>
    <row r="215" spans="24:34" x14ac:dyDescent="0.2">
      <c r="X215" s="6" t="str">
        <f>+$A$44</f>
        <v/>
      </c>
    </row>
    <row r="216" spans="24:34" x14ac:dyDescent="0.2">
      <c r="X216" s="6" t="str">
        <f>+$A$45</f>
        <v/>
      </c>
    </row>
    <row r="217" spans="24:34" x14ac:dyDescent="0.2">
      <c r="X217" s="6" t="str">
        <f>+$A$46</f>
        <v/>
      </c>
    </row>
    <row r="220" spans="24:34" x14ac:dyDescent="0.2">
      <c r="Y220" s="8" t="str">
        <f t="shared" ref="Y220:AH220" si="131">+C$36</f>
        <v/>
      </c>
      <c r="Z220" s="8" t="str">
        <f t="shared" si="131"/>
        <v/>
      </c>
      <c r="AA220" s="8" t="str">
        <f t="shared" si="131"/>
        <v/>
      </c>
      <c r="AB220" s="8" t="str">
        <f t="shared" si="131"/>
        <v/>
      </c>
      <c r="AC220" s="8" t="str">
        <f t="shared" si="131"/>
        <v/>
      </c>
      <c r="AD220" s="8" t="str">
        <f t="shared" si="131"/>
        <v/>
      </c>
      <c r="AE220" s="8" t="str">
        <f t="shared" si="131"/>
        <v/>
      </c>
      <c r="AF220" s="8" t="str">
        <f t="shared" si="131"/>
        <v/>
      </c>
      <c r="AG220" s="8" t="str">
        <f t="shared" si="131"/>
        <v/>
      </c>
      <c r="AH220" s="8" t="str">
        <f t="shared" si="131"/>
        <v/>
      </c>
    </row>
    <row r="221" spans="24:34" x14ac:dyDescent="0.2">
      <c r="X221" s="6" t="str">
        <f>+$A$37</f>
        <v/>
      </c>
    </row>
    <row r="222" spans="24:34" x14ac:dyDescent="0.2">
      <c r="X222" s="6" t="str">
        <f>+$A$38</f>
        <v/>
      </c>
    </row>
    <row r="223" spans="24:34" x14ac:dyDescent="0.2">
      <c r="X223" s="6" t="str">
        <f>+$A$39</f>
        <v/>
      </c>
    </row>
    <row r="224" spans="24:34" x14ac:dyDescent="0.2">
      <c r="X224" s="6" t="str">
        <f>+$A$40</f>
        <v/>
      </c>
    </row>
    <row r="225" spans="24:34" x14ac:dyDescent="0.2">
      <c r="X225" s="6" t="str">
        <f>+$A$41</f>
        <v/>
      </c>
    </row>
    <row r="226" spans="24:34" x14ac:dyDescent="0.2">
      <c r="X226" s="6" t="str">
        <f>+$A$42</f>
        <v/>
      </c>
    </row>
    <row r="227" spans="24:34" x14ac:dyDescent="0.2">
      <c r="X227" s="6" t="str">
        <f>+$A$43</f>
        <v/>
      </c>
    </row>
    <row r="228" spans="24:34" x14ac:dyDescent="0.2">
      <c r="X228" s="6" t="str">
        <f>+$A$44</f>
        <v/>
      </c>
    </row>
    <row r="229" spans="24:34" x14ac:dyDescent="0.2">
      <c r="X229" s="6" t="str">
        <f>+$A$45</f>
        <v/>
      </c>
    </row>
    <row r="230" spans="24:34" x14ac:dyDescent="0.2">
      <c r="X230" s="6" t="str">
        <f>+$A$46</f>
        <v/>
      </c>
    </row>
    <row r="233" spans="24:34" x14ac:dyDescent="0.2">
      <c r="Y233" s="8" t="str">
        <f t="shared" ref="Y233:AH233" si="132">+C$36</f>
        <v/>
      </c>
      <c r="Z233" s="8" t="str">
        <f t="shared" si="132"/>
        <v/>
      </c>
      <c r="AA233" s="8" t="str">
        <f t="shared" si="132"/>
        <v/>
      </c>
      <c r="AB233" s="8" t="str">
        <f t="shared" si="132"/>
        <v/>
      </c>
      <c r="AC233" s="8" t="str">
        <f t="shared" si="132"/>
        <v/>
      </c>
      <c r="AD233" s="8" t="str">
        <f t="shared" si="132"/>
        <v/>
      </c>
      <c r="AE233" s="8" t="str">
        <f t="shared" si="132"/>
        <v/>
      </c>
      <c r="AF233" s="8" t="str">
        <f t="shared" si="132"/>
        <v/>
      </c>
      <c r="AG233" s="8" t="str">
        <f t="shared" si="132"/>
        <v/>
      </c>
      <c r="AH233" s="8" t="str">
        <f t="shared" si="132"/>
        <v/>
      </c>
    </row>
    <row r="234" spans="24:34" x14ac:dyDescent="0.2">
      <c r="X234" s="6" t="str">
        <f>+$A$37</f>
        <v/>
      </c>
    </row>
    <row r="235" spans="24:34" x14ac:dyDescent="0.2">
      <c r="X235" s="6" t="str">
        <f>+$A$38</f>
        <v/>
      </c>
    </row>
    <row r="236" spans="24:34" x14ac:dyDescent="0.2">
      <c r="X236" s="6" t="str">
        <f>+$A$39</f>
        <v/>
      </c>
    </row>
    <row r="237" spans="24:34" x14ac:dyDescent="0.2">
      <c r="X237" s="6" t="str">
        <f>+$A$40</f>
        <v/>
      </c>
    </row>
    <row r="238" spans="24:34" x14ac:dyDescent="0.2">
      <c r="X238" s="6" t="str">
        <f>+$A$41</f>
        <v/>
      </c>
    </row>
    <row r="239" spans="24:34" x14ac:dyDescent="0.2">
      <c r="X239" s="6" t="str">
        <f>+$A$42</f>
        <v/>
      </c>
    </row>
    <row r="240" spans="24:34" x14ac:dyDescent="0.2">
      <c r="X240" s="6" t="str">
        <f>+$A$43</f>
        <v/>
      </c>
    </row>
    <row r="241" spans="24:34" x14ac:dyDescent="0.2">
      <c r="X241" s="6" t="str">
        <f>+$A$44</f>
        <v/>
      </c>
    </row>
    <row r="242" spans="24:34" x14ac:dyDescent="0.2">
      <c r="X242" s="6" t="str">
        <f>+$A$45</f>
        <v/>
      </c>
    </row>
    <row r="243" spans="24:34" x14ac:dyDescent="0.2">
      <c r="X243" s="6" t="str">
        <f>+$A$46</f>
        <v/>
      </c>
    </row>
    <row r="246" spans="24:34" x14ac:dyDescent="0.2">
      <c r="Y246" s="8" t="str">
        <f t="shared" ref="Y246:AH246" si="133">+C$36</f>
        <v/>
      </c>
      <c r="Z246" s="8" t="str">
        <f t="shared" si="133"/>
        <v/>
      </c>
      <c r="AA246" s="8" t="str">
        <f t="shared" si="133"/>
        <v/>
      </c>
      <c r="AB246" s="8" t="str">
        <f t="shared" si="133"/>
        <v/>
      </c>
      <c r="AC246" s="8" t="str">
        <f t="shared" si="133"/>
        <v/>
      </c>
      <c r="AD246" s="8" t="str">
        <f t="shared" si="133"/>
        <v/>
      </c>
      <c r="AE246" s="8" t="str">
        <f t="shared" si="133"/>
        <v/>
      </c>
      <c r="AF246" s="8" t="str">
        <f t="shared" si="133"/>
        <v/>
      </c>
      <c r="AG246" s="8" t="str">
        <f t="shared" si="133"/>
        <v/>
      </c>
      <c r="AH246" s="8" t="str">
        <f t="shared" si="133"/>
        <v/>
      </c>
    </row>
    <row r="247" spans="24:34" x14ac:dyDescent="0.2">
      <c r="X247" s="6" t="str">
        <f>+$A$37</f>
        <v/>
      </c>
    </row>
    <row r="248" spans="24:34" x14ac:dyDescent="0.2">
      <c r="X248" s="6" t="str">
        <f>+$A$38</f>
        <v/>
      </c>
    </row>
    <row r="249" spans="24:34" x14ac:dyDescent="0.2">
      <c r="X249" s="6" t="str">
        <f>+$A$39</f>
        <v/>
      </c>
    </row>
    <row r="250" spans="24:34" x14ac:dyDescent="0.2">
      <c r="X250" s="6" t="str">
        <f>+$A$40</f>
        <v/>
      </c>
    </row>
    <row r="251" spans="24:34" x14ac:dyDescent="0.2">
      <c r="X251" s="6" t="str">
        <f>+$A$41</f>
        <v/>
      </c>
    </row>
    <row r="252" spans="24:34" x14ac:dyDescent="0.2">
      <c r="X252" s="6" t="str">
        <f>+$A$42</f>
        <v/>
      </c>
    </row>
    <row r="253" spans="24:34" x14ac:dyDescent="0.2">
      <c r="X253" s="6" t="str">
        <f>+$A$43</f>
        <v/>
      </c>
    </row>
    <row r="254" spans="24:34" x14ac:dyDescent="0.2">
      <c r="X254" s="6" t="str">
        <f>+$A$44</f>
        <v/>
      </c>
    </row>
    <row r="255" spans="24:34" x14ac:dyDescent="0.2">
      <c r="X255" s="6" t="str">
        <f>+$A$45</f>
        <v/>
      </c>
    </row>
    <row r="256" spans="24:34" x14ac:dyDescent="0.2">
      <c r="X256" s="6" t="str">
        <f>+$A$46</f>
        <v/>
      </c>
    </row>
    <row r="259" spans="24:34" x14ac:dyDescent="0.2">
      <c r="Y259" s="8" t="str">
        <f t="shared" ref="Y259:AH259" si="134">+C$36</f>
        <v/>
      </c>
      <c r="Z259" s="8" t="str">
        <f t="shared" si="134"/>
        <v/>
      </c>
      <c r="AA259" s="8" t="str">
        <f t="shared" si="134"/>
        <v/>
      </c>
      <c r="AB259" s="8" t="str">
        <f t="shared" si="134"/>
        <v/>
      </c>
      <c r="AC259" s="8" t="str">
        <f t="shared" si="134"/>
        <v/>
      </c>
      <c r="AD259" s="8" t="str">
        <f t="shared" si="134"/>
        <v/>
      </c>
      <c r="AE259" s="8" t="str">
        <f t="shared" si="134"/>
        <v/>
      </c>
      <c r="AF259" s="8" t="str">
        <f t="shared" si="134"/>
        <v/>
      </c>
      <c r="AG259" s="8" t="str">
        <f t="shared" si="134"/>
        <v/>
      </c>
      <c r="AH259" s="8" t="str">
        <f t="shared" si="134"/>
        <v/>
      </c>
    </row>
    <row r="260" spans="24:34" x14ac:dyDescent="0.2">
      <c r="X260" s="6" t="str">
        <f>+$A$37</f>
        <v/>
      </c>
    </row>
    <row r="261" spans="24:34" x14ac:dyDescent="0.2">
      <c r="X261" s="6" t="str">
        <f>+$A$38</f>
        <v/>
      </c>
    </row>
    <row r="262" spans="24:34" x14ac:dyDescent="0.2">
      <c r="X262" s="6" t="str">
        <f>+$A$39</f>
        <v/>
      </c>
    </row>
    <row r="263" spans="24:34" x14ac:dyDescent="0.2">
      <c r="X263" s="6" t="str">
        <f>+$A$40</f>
        <v/>
      </c>
    </row>
    <row r="264" spans="24:34" x14ac:dyDescent="0.2">
      <c r="X264" s="6" t="str">
        <f>+$A$41</f>
        <v/>
      </c>
    </row>
    <row r="265" spans="24:34" x14ac:dyDescent="0.2">
      <c r="X265" s="6" t="str">
        <f>+$A$42</f>
        <v/>
      </c>
    </row>
    <row r="266" spans="24:34" x14ac:dyDescent="0.2">
      <c r="X266" s="6" t="str">
        <f>+$A$43</f>
        <v/>
      </c>
    </row>
    <row r="267" spans="24:34" x14ac:dyDescent="0.2">
      <c r="X267" s="6" t="str">
        <f>+$A$44</f>
        <v/>
      </c>
    </row>
    <row r="268" spans="24:34" x14ac:dyDescent="0.2">
      <c r="X268" s="6" t="str">
        <f>+$A$45</f>
        <v/>
      </c>
    </row>
    <row r="269" spans="24:34" x14ac:dyDescent="0.2">
      <c r="X269" s="6" t="str">
        <f>+$A$46</f>
        <v/>
      </c>
    </row>
    <row r="272" spans="24:34" x14ac:dyDescent="0.2">
      <c r="Y272" s="8" t="str">
        <f t="shared" ref="Y272:AH272" si="135">+C$36</f>
        <v/>
      </c>
      <c r="Z272" s="8" t="str">
        <f t="shared" si="135"/>
        <v/>
      </c>
      <c r="AA272" s="8" t="str">
        <f t="shared" si="135"/>
        <v/>
      </c>
      <c r="AB272" s="8" t="str">
        <f t="shared" si="135"/>
        <v/>
      </c>
      <c r="AC272" s="8" t="str">
        <f t="shared" si="135"/>
        <v/>
      </c>
      <c r="AD272" s="8" t="str">
        <f t="shared" si="135"/>
        <v/>
      </c>
      <c r="AE272" s="8" t="str">
        <f t="shared" si="135"/>
        <v/>
      </c>
      <c r="AF272" s="8" t="str">
        <f t="shared" si="135"/>
        <v/>
      </c>
      <c r="AG272" s="8" t="str">
        <f t="shared" si="135"/>
        <v/>
      </c>
      <c r="AH272" s="8" t="str">
        <f t="shared" si="135"/>
        <v/>
      </c>
    </row>
    <row r="273" spans="24:34" x14ac:dyDescent="0.2">
      <c r="X273" s="6" t="str">
        <f>+$A$37</f>
        <v/>
      </c>
    </row>
    <row r="274" spans="24:34" x14ac:dyDescent="0.2">
      <c r="X274" s="6" t="str">
        <f>+$A$38</f>
        <v/>
      </c>
    </row>
    <row r="275" spans="24:34" x14ac:dyDescent="0.2">
      <c r="X275" s="6" t="str">
        <f>+$A$39</f>
        <v/>
      </c>
    </row>
    <row r="276" spans="24:34" x14ac:dyDescent="0.2">
      <c r="X276" s="6" t="str">
        <f>+$A$40</f>
        <v/>
      </c>
    </row>
    <row r="277" spans="24:34" x14ac:dyDescent="0.2">
      <c r="X277" s="6" t="str">
        <f>+$A$41</f>
        <v/>
      </c>
    </row>
    <row r="278" spans="24:34" x14ac:dyDescent="0.2">
      <c r="X278" s="6" t="str">
        <f>+$A$42</f>
        <v/>
      </c>
    </row>
    <row r="279" spans="24:34" x14ac:dyDescent="0.2">
      <c r="X279" s="6" t="str">
        <f>+$A$43</f>
        <v/>
      </c>
    </row>
    <row r="280" spans="24:34" x14ac:dyDescent="0.2">
      <c r="X280" s="6" t="str">
        <f>+$A$44</f>
        <v/>
      </c>
    </row>
    <row r="281" spans="24:34" x14ac:dyDescent="0.2">
      <c r="X281" s="6" t="str">
        <f>+$A$45</f>
        <v/>
      </c>
    </row>
    <row r="282" spans="24:34" x14ac:dyDescent="0.2">
      <c r="X282" s="6" t="str">
        <f>+$A$46</f>
        <v/>
      </c>
    </row>
    <row r="286" spans="24:34" x14ac:dyDescent="0.2">
      <c r="Y286" s="8" t="str">
        <f t="shared" ref="Y286:AH286" si="136">+C$36</f>
        <v/>
      </c>
      <c r="Z286" s="8" t="str">
        <f t="shared" si="136"/>
        <v/>
      </c>
      <c r="AA286" s="8" t="str">
        <f t="shared" si="136"/>
        <v/>
      </c>
      <c r="AB286" s="8" t="str">
        <f t="shared" si="136"/>
        <v/>
      </c>
      <c r="AC286" s="8" t="str">
        <f t="shared" si="136"/>
        <v/>
      </c>
      <c r="AD286" s="8" t="str">
        <f t="shared" si="136"/>
        <v/>
      </c>
      <c r="AE286" s="8" t="str">
        <f t="shared" si="136"/>
        <v/>
      </c>
      <c r="AF286" s="8" t="str">
        <f t="shared" si="136"/>
        <v/>
      </c>
      <c r="AG286" s="8" t="str">
        <f t="shared" si="136"/>
        <v/>
      </c>
      <c r="AH286" s="8" t="str">
        <f t="shared" si="136"/>
        <v/>
      </c>
    </row>
    <row r="287" spans="24:34" x14ac:dyDescent="0.2">
      <c r="X287" s="6" t="str">
        <f>+$A$37</f>
        <v/>
      </c>
    </row>
    <row r="288" spans="24:34" x14ac:dyDescent="0.2">
      <c r="X288" s="6" t="str">
        <f>+$A$38</f>
        <v/>
      </c>
    </row>
    <row r="289" spans="24:24" x14ac:dyDescent="0.2">
      <c r="X289" s="6" t="str">
        <f>+$A$39</f>
        <v/>
      </c>
    </row>
    <row r="290" spans="24:24" x14ac:dyDescent="0.2">
      <c r="X290" s="6" t="str">
        <f>+$A$40</f>
        <v/>
      </c>
    </row>
    <row r="291" spans="24:24" x14ac:dyDescent="0.2">
      <c r="X291" s="6" t="str">
        <f>+$A$41</f>
        <v/>
      </c>
    </row>
    <row r="292" spans="24:24" x14ac:dyDescent="0.2">
      <c r="X292" s="6" t="str">
        <f>+$A$42</f>
        <v/>
      </c>
    </row>
    <row r="293" spans="24:24" x14ac:dyDescent="0.2">
      <c r="X293" s="6" t="str">
        <f>+$A$43</f>
        <v/>
      </c>
    </row>
    <row r="294" spans="24:24" x14ac:dyDescent="0.2">
      <c r="X294" s="6" t="str">
        <f>+$A$44</f>
        <v/>
      </c>
    </row>
    <row r="295" spans="24:24" x14ac:dyDescent="0.2">
      <c r="X295" s="6" t="str">
        <f>+$A$45</f>
        <v/>
      </c>
    </row>
    <row r="296" spans="24:24" x14ac:dyDescent="0.2">
      <c r="X296" s="6" t="str">
        <f>+$A$46</f>
        <v/>
      </c>
    </row>
  </sheetData>
  <sheetProtection selectLockedCells="1"/>
  <mergeCells count="1">
    <mergeCell ref="A1:B1"/>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P125"/>
  <sheetViews>
    <sheetView topLeftCell="B38" zoomScaleNormal="100" workbookViewId="0">
      <selection activeCell="D122" sqref="D122"/>
    </sheetView>
  </sheetViews>
  <sheetFormatPr defaultRowHeight="12.75" x14ac:dyDescent="0.2"/>
  <cols>
    <col min="2" max="2" width="21.7109375" customWidth="1"/>
    <col min="3" max="6" width="11.28515625" bestFit="1" customWidth="1"/>
    <col min="7" max="7" width="12.5703125" customWidth="1"/>
    <col min="8" max="10" width="11.28515625" bestFit="1" customWidth="1"/>
  </cols>
  <sheetData>
    <row r="2" spans="2:13" ht="15.75" x14ac:dyDescent="0.25">
      <c r="B2" s="34" t="s">
        <v>66</v>
      </c>
    </row>
    <row r="4" spans="2:13" x14ac:dyDescent="0.2">
      <c r="B4" s="18" t="s">
        <v>67</v>
      </c>
    </row>
    <row r="5" spans="2:13" x14ac:dyDescent="0.2">
      <c r="L5" s="189" t="s">
        <v>104</v>
      </c>
      <c r="M5" s="189"/>
    </row>
    <row r="6" spans="2:13" x14ac:dyDescent="0.2">
      <c r="B6" s="35" t="s">
        <v>68</v>
      </c>
      <c r="D6" s="35" t="s">
        <v>72</v>
      </c>
      <c r="L6" s="190" t="s">
        <v>105</v>
      </c>
      <c r="M6" s="190"/>
    </row>
    <row r="7" spans="2:13" x14ac:dyDescent="0.2">
      <c r="B7" s="36" t="s">
        <v>69</v>
      </c>
      <c r="D7" s="36" t="s">
        <v>26</v>
      </c>
    </row>
    <row r="8" spans="2:13" x14ac:dyDescent="0.2">
      <c r="B8" s="36" t="s">
        <v>70</v>
      </c>
      <c r="D8" s="36" t="s">
        <v>27</v>
      </c>
    </row>
    <row r="9" spans="2:13" x14ac:dyDescent="0.2">
      <c r="B9" s="36" t="s">
        <v>41</v>
      </c>
    </row>
    <row r="10" spans="2:13" x14ac:dyDescent="0.2">
      <c r="B10" s="36" t="s">
        <v>71</v>
      </c>
    </row>
    <row r="17" spans="2:16" x14ac:dyDescent="0.2">
      <c r="C17" s="14">
        <v>1</v>
      </c>
      <c r="D17" s="14">
        <v>2</v>
      </c>
      <c r="E17" s="14">
        <v>3</v>
      </c>
      <c r="F17" s="14">
        <v>4</v>
      </c>
      <c r="G17" s="14">
        <v>5</v>
      </c>
      <c r="H17" s="14">
        <v>6</v>
      </c>
      <c r="I17" s="14">
        <v>7</v>
      </c>
      <c r="J17" s="14">
        <v>8</v>
      </c>
    </row>
    <row r="18" spans="2:16" x14ac:dyDescent="0.2">
      <c r="B18" s="24" t="s">
        <v>45</v>
      </c>
      <c r="C18" s="3">
        <v>1255</v>
      </c>
      <c r="D18" s="3">
        <v>1255</v>
      </c>
      <c r="E18" s="3">
        <v>1691</v>
      </c>
      <c r="F18" s="3">
        <v>2563</v>
      </c>
      <c r="G18" s="3">
        <v>2999</v>
      </c>
      <c r="H18" s="3">
        <v>3435</v>
      </c>
      <c r="I18" s="3">
        <v>3870</v>
      </c>
      <c r="J18" s="3">
        <v>4306</v>
      </c>
      <c r="K18" s="3">
        <v>436</v>
      </c>
      <c r="O18" s="18" t="s">
        <v>38</v>
      </c>
      <c r="P18" s="18"/>
    </row>
    <row r="19" spans="2:16" x14ac:dyDescent="0.2">
      <c r="O19" s="18" t="s">
        <v>39</v>
      </c>
      <c r="P19" s="18" t="s">
        <v>82</v>
      </c>
    </row>
    <row r="20" spans="2:16" ht="38.25" x14ac:dyDescent="0.2">
      <c r="B20" s="24" t="s">
        <v>46</v>
      </c>
      <c r="D20" s="23" t="s">
        <v>44</v>
      </c>
      <c r="E20" s="116">
        <v>1.24</v>
      </c>
      <c r="F20" s="116">
        <v>1.59</v>
      </c>
      <c r="G20" s="116">
        <v>1.77</v>
      </c>
      <c r="H20" s="116">
        <v>2</v>
      </c>
      <c r="I20" s="116">
        <v>2.0299999999999998</v>
      </c>
      <c r="J20" s="23" t="s">
        <v>93</v>
      </c>
      <c r="O20" s="18">
        <v>1</v>
      </c>
      <c r="P20" s="176">
        <v>65</v>
      </c>
    </row>
    <row r="21" spans="2:16" x14ac:dyDescent="0.2">
      <c r="B21" s="24" t="s">
        <v>47</v>
      </c>
      <c r="D21" s="115" t="s">
        <v>92</v>
      </c>
      <c r="E21" s="22">
        <v>1.24</v>
      </c>
      <c r="F21" s="22">
        <v>1.59</v>
      </c>
      <c r="G21" s="22">
        <v>1.77</v>
      </c>
      <c r="H21" s="22">
        <v>2</v>
      </c>
      <c r="I21" s="22">
        <v>2.0299999999999998</v>
      </c>
      <c r="J21" s="22">
        <v>1</v>
      </c>
      <c r="O21" s="18">
        <v>2</v>
      </c>
      <c r="P21" s="176">
        <v>89</v>
      </c>
    </row>
    <row r="22" spans="2:16" x14ac:dyDescent="0.2">
      <c r="O22" s="18">
        <v>3</v>
      </c>
      <c r="P22" s="176">
        <v>112</v>
      </c>
    </row>
    <row r="23" spans="2:16" x14ac:dyDescent="0.2">
      <c r="O23" s="18">
        <v>4</v>
      </c>
      <c r="P23" s="176">
        <v>135</v>
      </c>
    </row>
    <row r="24" spans="2:16" x14ac:dyDescent="0.2">
      <c r="O24" s="18">
        <v>5</v>
      </c>
      <c r="P24" s="176">
        <v>158</v>
      </c>
    </row>
    <row r="25" spans="2:16" x14ac:dyDescent="0.2">
      <c r="O25" s="18">
        <v>6</v>
      </c>
      <c r="P25" s="176">
        <v>181</v>
      </c>
    </row>
    <row r="26" spans="2:16" x14ac:dyDescent="0.2">
      <c r="O26" s="18">
        <v>7</v>
      </c>
      <c r="P26" s="176">
        <v>204</v>
      </c>
    </row>
    <row r="27" spans="2:16" x14ac:dyDescent="0.2">
      <c r="O27" s="18">
        <v>8</v>
      </c>
      <c r="P27" s="176">
        <v>227</v>
      </c>
    </row>
    <row r="28" spans="2:16" x14ac:dyDescent="0.2">
      <c r="O28" s="18">
        <v>9</v>
      </c>
      <c r="P28" s="176">
        <v>251</v>
      </c>
    </row>
    <row r="29" spans="2:16" x14ac:dyDescent="0.2">
      <c r="O29" s="18">
        <v>10</v>
      </c>
      <c r="P29" s="176">
        <v>275</v>
      </c>
    </row>
    <row r="30" spans="2:16" x14ac:dyDescent="0.2">
      <c r="P30" s="176">
        <v>24</v>
      </c>
    </row>
    <row r="34" spans="2:2" hidden="1" x14ac:dyDescent="0.2"/>
    <row r="35" spans="2:2" hidden="1" x14ac:dyDescent="0.2"/>
    <row r="36" spans="2:2" hidden="1" x14ac:dyDescent="0.2"/>
    <row r="37" spans="2:2" hidden="1" x14ac:dyDescent="0.2"/>
    <row r="43" spans="2:2" x14ac:dyDescent="0.2">
      <c r="B43" t="str">
        <f>IF(COUNTA(E10:L10)&gt;4,""," ")</f>
        <v xml:space="preserve"> </v>
      </c>
    </row>
    <row r="52" spans="2:16" hidden="1" x14ac:dyDescent="0.2"/>
    <row r="53" spans="2:16" hidden="1" x14ac:dyDescent="0.2"/>
    <row r="54" spans="2:16" hidden="1" x14ac:dyDescent="0.2"/>
    <row r="55" spans="2:16" hidden="1" x14ac:dyDescent="0.2">
      <c r="B55" s="18" t="s">
        <v>40</v>
      </c>
    </row>
    <row r="56" spans="2:16" s="1" customFormat="1" ht="38.25" x14ac:dyDescent="0.2">
      <c r="C56" s="167" t="s">
        <v>91</v>
      </c>
      <c r="D56" s="167" t="s">
        <v>41</v>
      </c>
      <c r="E56" s="167" t="s">
        <v>97</v>
      </c>
      <c r="F56" s="167" t="s">
        <v>96</v>
      </c>
      <c r="G56" s="168" t="s">
        <v>93</v>
      </c>
      <c r="H56" s="168" t="s">
        <v>103</v>
      </c>
      <c r="I56" s="168" t="s">
        <v>93</v>
      </c>
      <c r="J56" s="168" t="s">
        <v>93</v>
      </c>
    </row>
    <row r="57" spans="2:16" x14ac:dyDescent="0.2">
      <c r="C57" s="19" t="s">
        <v>92</v>
      </c>
      <c r="D57" s="19">
        <v>2</v>
      </c>
      <c r="E57" s="19">
        <v>1.77</v>
      </c>
      <c r="F57" s="19">
        <v>2.0299999999999998</v>
      </c>
      <c r="G57" s="19">
        <v>1</v>
      </c>
      <c r="H57" s="19">
        <v>1.33</v>
      </c>
      <c r="I57" s="19">
        <v>0</v>
      </c>
      <c r="J57" s="19">
        <v>0</v>
      </c>
      <c r="M57" s="19">
        <v>1</v>
      </c>
    </row>
    <row r="58" spans="2:16" x14ac:dyDescent="0.2">
      <c r="B58">
        <v>1</v>
      </c>
      <c r="C58" s="122">
        <v>1487</v>
      </c>
      <c r="D58" s="122">
        <v>2600</v>
      </c>
      <c r="E58" s="122">
        <v>2301</v>
      </c>
      <c r="F58" s="122">
        <v>2639</v>
      </c>
      <c r="G58" s="122">
        <v>1300</v>
      </c>
      <c r="H58" s="169">
        <v>1729</v>
      </c>
      <c r="I58" s="122">
        <v>0</v>
      </c>
      <c r="J58" s="122">
        <v>0</v>
      </c>
      <c r="M58" s="120">
        <v>1300</v>
      </c>
      <c r="O58" s="187" t="s">
        <v>101</v>
      </c>
      <c r="P58" s="188"/>
    </row>
    <row r="59" spans="2:16" x14ac:dyDescent="0.2">
      <c r="B59">
        <v>2</v>
      </c>
      <c r="C59" s="122">
        <v>2370</v>
      </c>
      <c r="D59" s="122">
        <v>3522</v>
      </c>
      <c r="E59" s="122">
        <v>3117</v>
      </c>
      <c r="F59" s="122">
        <v>3575</v>
      </c>
      <c r="G59" s="122">
        <v>1761</v>
      </c>
      <c r="H59" s="169">
        <v>2342</v>
      </c>
      <c r="I59" s="122">
        <v>0</v>
      </c>
      <c r="J59" s="122">
        <v>0</v>
      </c>
      <c r="L59" s="22"/>
      <c r="M59" s="120">
        <v>1761</v>
      </c>
      <c r="O59" s="188"/>
      <c r="P59" s="188"/>
    </row>
    <row r="60" spans="2:16" x14ac:dyDescent="0.2">
      <c r="B60">
        <v>3</v>
      </c>
      <c r="C60" s="122">
        <v>2904</v>
      </c>
      <c r="D60" s="122">
        <v>4444</v>
      </c>
      <c r="E60" s="122">
        <v>3933</v>
      </c>
      <c r="F60" s="122">
        <v>4510</v>
      </c>
      <c r="G60" s="122">
        <v>2222</v>
      </c>
      <c r="H60" s="169">
        <v>2955</v>
      </c>
      <c r="I60" s="122">
        <v>0</v>
      </c>
      <c r="J60" s="122">
        <v>0</v>
      </c>
      <c r="L60" s="22"/>
      <c r="M60" s="120">
        <v>2222</v>
      </c>
      <c r="O60" s="188"/>
      <c r="P60" s="188"/>
    </row>
    <row r="61" spans="2:16" x14ac:dyDescent="0.2">
      <c r="B61">
        <v>4</v>
      </c>
      <c r="C61" s="122">
        <v>3437</v>
      </c>
      <c r="D61" s="122">
        <v>5365</v>
      </c>
      <c r="E61" s="122">
        <v>4749</v>
      </c>
      <c r="F61" s="122">
        <v>5446</v>
      </c>
      <c r="G61" s="122">
        <v>2683</v>
      </c>
      <c r="H61" s="169">
        <v>3568</v>
      </c>
      <c r="I61" s="122">
        <v>0</v>
      </c>
      <c r="J61" s="122">
        <v>0</v>
      </c>
      <c r="L61" s="22"/>
      <c r="M61" s="120">
        <v>2683</v>
      </c>
      <c r="O61" s="188"/>
      <c r="P61" s="188"/>
    </row>
    <row r="62" spans="2:16" x14ac:dyDescent="0.2">
      <c r="B62">
        <v>5</v>
      </c>
      <c r="C62" s="122">
        <v>3972</v>
      </c>
      <c r="D62" s="122">
        <v>6287</v>
      </c>
      <c r="E62" s="122">
        <v>5564</v>
      </c>
      <c r="F62" s="122">
        <v>6381</v>
      </c>
      <c r="G62" s="122">
        <v>3144</v>
      </c>
      <c r="H62" s="169">
        <v>4181</v>
      </c>
      <c r="I62" s="122">
        <v>0</v>
      </c>
      <c r="J62" s="122">
        <v>0</v>
      </c>
      <c r="L62" s="22"/>
      <c r="M62" s="120">
        <v>3144</v>
      </c>
      <c r="O62" s="188"/>
      <c r="P62" s="188"/>
    </row>
    <row r="63" spans="2:16" x14ac:dyDescent="0.2">
      <c r="B63">
        <v>6</v>
      </c>
      <c r="C63" s="122">
        <v>4505</v>
      </c>
      <c r="D63" s="122">
        <v>7209</v>
      </c>
      <c r="E63" s="122">
        <v>6380</v>
      </c>
      <c r="F63" s="122">
        <v>7317</v>
      </c>
      <c r="G63" s="122">
        <v>3605</v>
      </c>
      <c r="H63" s="169">
        <v>4794</v>
      </c>
      <c r="I63" s="122">
        <v>0</v>
      </c>
      <c r="J63" s="122">
        <v>0</v>
      </c>
      <c r="L63" s="22"/>
      <c r="M63" s="120">
        <v>3605</v>
      </c>
      <c r="O63" s="188"/>
      <c r="P63" s="188"/>
    </row>
    <row r="64" spans="2:16" x14ac:dyDescent="0.2">
      <c r="B64">
        <v>7</v>
      </c>
      <c r="C64" s="122">
        <v>5038</v>
      </c>
      <c r="D64" s="122">
        <v>8130</v>
      </c>
      <c r="E64" s="122">
        <v>7196</v>
      </c>
      <c r="F64" s="122">
        <v>8252</v>
      </c>
      <c r="G64" s="122">
        <v>4065</v>
      </c>
      <c r="H64" s="169">
        <v>5407</v>
      </c>
      <c r="I64" s="122">
        <v>0</v>
      </c>
      <c r="J64" s="122">
        <v>0</v>
      </c>
      <c r="L64" s="22"/>
      <c r="M64" s="120">
        <v>4065</v>
      </c>
      <c r="O64" s="188"/>
      <c r="P64" s="188"/>
    </row>
    <row r="65" spans="2:16" x14ac:dyDescent="0.2">
      <c r="B65">
        <v>8</v>
      </c>
      <c r="C65" s="122">
        <v>5571</v>
      </c>
      <c r="D65" s="122">
        <v>9052</v>
      </c>
      <c r="E65" s="122">
        <v>8011</v>
      </c>
      <c r="F65" s="122">
        <v>9188</v>
      </c>
      <c r="G65" s="122">
        <v>4526</v>
      </c>
      <c r="H65" s="169">
        <v>6020</v>
      </c>
      <c r="I65" s="122">
        <v>0</v>
      </c>
      <c r="J65" s="122">
        <v>0</v>
      </c>
      <c r="L65" s="22"/>
      <c r="M65" s="120">
        <v>4526</v>
      </c>
      <c r="O65" s="188"/>
      <c r="P65" s="188"/>
    </row>
    <row r="66" spans="2:16" x14ac:dyDescent="0.2">
      <c r="C66" s="122">
        <v>534</v>
      </c>
      <c r="D66" s="134">
        <v>922</v>
      </c>
      <c r="E66" s="134">
        <v>816</v>
      </c>
      <c r="F66" s="134">
        <v>936</v>
      </c>
      <c r="G66" s="122">
        <v>461</v>
      </c>
      <c r="H66" s="169">
        <v>613</v>
      </c>
      <c r="I66" s="134"/>
      <c r="J66" s="134"/>
      <c r="M66" s="120">
        <v>461</v>
      </c>
    </row>
    <row r="67" spans="2:16" x14ac:dyDescent="0.2">
      <c r="C67" s="3"/>
      <c r="D67" s="3"/>
      <c r="E67" s="3"/>
      <c r="F67" s="3"/>
      <c r="G67" s="3"/>
      <c r="H67" s="3"/>
      <c r="I67" s="3"/>
      <c r="J67" s="3"/>
    </row>
    <row r="68" spans="2:16" x14ac:dyDescent="0.2">
      <c r="C68" s="21">
        <v>1</v>
      </c>
      <c r="D68" s="3">
        <v>2</v>
      </c>
      <c r="E68" s="3">
        <v>3</v>
      </c>
      <c r="F68" s="3">
        <v>4</v>
      </c>
      <c r="G68" s="3">
        <v>5</v>
      </c>
      <c r="H68" s="3">
        <v>6</v>
      </c>
      <c r="I68" s="3">
        <v>7</v>
      </c>
      <c r="J68" s="3">
        <v>8</v>
      </c>
    </row>
    <row r="69" spans="2:16" x14ac:dyDescent="0.2">
      <c r="B69" s="166" t="str">
        <f>C56</f>
        <v>Parent / Caretaker / Under 21</v>
      </c>
      <c r="C69" s="121">
        <f>C58</f>
        <v>1487</v>
      </c>
      <c r="D69" s="121">
        <f>C59</f>
        <v>2370</v>
      </c>
      <c r="E69" s="121">
        <f>C60</f>
        <v>2904</v>
      </c>
      <c r="F69" s="121">
        <f>C61</f>
        <v>3437</v>
      </c>
      <c r="G69" s="121">
        <f>C62</f>
        <v>3972</v>
      </c>
      <c r="H69" s="121">
        <f>C63</f>
        <v>4505</v>
      </c>
      <c r="I69" s="121">
        <f>C64</f>
        <v>5038</v>
      </c>
      <c r="J69" s="121">
        <f>C65</f>
        <v>5571</v>
      </c>
      <c r="K69" s="121">
        <f>C66</f>
        <v>534</v>
      </c>
    </row>
    <row r="70" spans="2:16" x14ac:dyDescent="0.2">
      <c r="B70" s="166" t="str">
        <f>D56</f>
        <v>Pregnant Women</v>
      </c>
      <c r="C70" s="121">
        <f>D58</f>
        <v>2600</v>
      </c>
      <c r="D70" s="121">
        <f>D59</f>
        <v>3522</v>
      </c>
      <c r="E70" s="121">
        <f>D60</f>
        <v>4444</v>
      </c>
      <c r="F70" s="121">
        <f>D61</f>
        <v>5365</v>
      </c>
      <c r="G70" s="121">
        <f>D62</f>
        <v>6287</v>
      </c>
      <c r="H70" s="121">
        <f>D63</f>
        <v>7209</v>
      </c>
      <c r="I70" s="121">
        <f>D64</f>
        <v>8130</v>
      </c>
      <c r="J70" s="121">
        <f>D65</f>
        <v>9052</v>
      </c>
      <c r="K70" s="121">
        <f>D66</f>
        <v>922</v>
      </c>
    </row>
    <row r="71" spans="2:16" x14ac:dyDescent="0.2">
      <c r="B71" s="166" t="str">
        <f>E56</f>
        <v>Child 0-18 w / Insurance</v>
      </c>
      <c r="C71" s="121">
        <f>E58</f>
        <v>2301</v>
      </c>
      <c r="D71" s="121">
        <f>E59</f>
        <v>3117</v>
      </c>
      <c r="E71" s="121">
        <f>E60</f>
        <v>3933</v>
      </c>
      <c r="F71" s="121">
        <f>E61</f>
        <v>4749</v>
      </c>
      <c r="G71" s="121">
        <f>E62</f>
        <v>5564</v>
      </c>
      <c r="H71" s="121">
        <f>E63</f>
        <v>6380</v>
      </c>
      <c r="I71" s="121">
        <f>E64</f>
        <v>7196</v>
      </c>
      <c r="J71" s="121">
        <f>E65</f>
        <v>8011</v>
      </c>
      <c r="K71" s="121">
        <f>E66</f>
        <v>816</v>
      </c>
    </row>
    <row r="72" spans="2:16" x14ac:dyDescent="0.2">
      <c r="B72" s="166" t="str">
        <f>F56</f>
        <v>Child 0-18 w/o Insurance</v>
      </c>
      <c r="C72" s="121">
        <f>F58</f>
        <v>2639</v>
      </c>
      <c r="D72" s="121">
        <f>F59</f>
        <v>3575</v>
      </c>
      <c r="E72" s="121">
        <f>F60</f>
        <v>4510</v>
      </c>
      <c r="F72" s="121">
        <f>F61</f>
        <v>5446</v>
      </c>
      <c r="G72" s="121">
        <f>F62</f>
        <v>6381</v>
      </c>
      <c r="H72" s="121">
        <f>F63</f>
        <v>7317</v>
      </c>
      <c r="I72" s="121">
        <f>F64</f>
        <v>8252</v>
      </c>
      <c r="J72" s="121">
        <f>F65</f>
        <v>9188</v>
      </c>
      <c r="K72" s="121">
        <f>F66</f>
        <v>936</v>
      </c>
    </row>
    <row r="73" spans="2:16" x14ac:dyDescent="0.2">
      <c r="B73" s="175" t="str">
        <f>G56</f>
        <v>Unused</v>
      </c>
      <c r="C73" s="121">
        <f>G58</f>
        <v>1300</v>
      </c>
      <c r="D73" s="121">
        <f>G59</f>
        <v>1761</v>
      </c>
      <c r="E73" s="121">
        <f>G60</f>
        <v>2222</v>
      </c>
      <c r="F73" s="121">
        <f>G61</f>
        <v>2683</v>
      </c>
      <c r="G73" s="121">
        <f>G62</f>
        <v>3144</v>
      </c>
      <c r="H73" s="121">
        <f>G63</f>
        <v>3605</v>
      </c>
      <c r="I73" s="121">
        <f>G64</f>
        <v>4065</v>
      </c>
      <c r="J73" s="121">
        <f>G65</f>
        <v>4526</v>
      </c>
      <c r="K73" s="121">
        <f>G66</f>
        <v>461</v>
      </c>
    </row>
    <row r="74" spans="2:16" x14ac:dyDescent="0.2">
      <c r="B74" s="166" t="str">
        <f>H56</f>
        <v>MEDICAID Expansion</v>
      </c>
      <c r="C74" s="121">
        <f>H58</f>
        <v>1729</v>
      </c>
      <c r="D74" s="121">
        <f>H59</f>
        <v>2342</v>
      </c>
      <c r="E74" s="121">
        <f>H60</f>
        <v>2955</v>
      </c>
      <c r="F74" s="121">
        <f>H61</f>
        <v>3568</v>
      </c>
      <c r="G74" s="121">
        <f>H62</f>
        <v>4181</v>
      </c>
      <c r="H74" s="121">
        <f>H63</f>
        <v>4794</v>
      </c>
      <c r="I74" s="121">
        <f>H64</f>
        <v>5407</v>
      </c>
      <c r="J74" s="121">
        <f>H65</f>
        <v>6020</v>
      </c>
      <c r="K74" s="121">
        <f>H67</f>
        <v>0</v>
      </c>
    </row>
    <row r="75" spans="2:16" x14ac:dyDescent="0.2">
      <c r="B75" s="166" t="str">
        <f>I56</f>
        <v>Unused</v>
      </c>
      <c r="C75" s="121">
        <f>I58</f>
        <v>0</v>
      </c>
      <c r="D75" s="121">
        <f>I59</f>
        <v>0</v>
      </c>
      <c r="E75" s="121">
        <f>I60</f>
        <v>0</v>
      </c>
      <c r="F75" s="121">
        <f>I61</f>
        <v>0</v>
      </c>
      <c r="G75" s="121">
        <f>I62</f>
        <v>0</v>
      </c>
      <c r="H75" s="121">
        <f>I63</f>
        <v>0</v>
      </c>
      <c r="I75" s="121">
        <f>I64</f>
        <v>0</v>
      </c>
      <c r="J75" s="121">
        <f>I65</f>
        <v>0</v>
      </c>
      <c r="K75" s="121">
        <f>I66</f>
        <v>0</v>
      </c>
    </row>
    <row r="76" spans="2:16" x14ac:dyDescent="0.2">
      <c r="B76" s="166" t="str">
        <f>J56</f>
        <v>Unused</v>
      </c>
      <c r="C76" s="121">
        <f>J58</f>
        <v>0</v>
      </c>
      <c r="D76" s="121">
        <f>J59</f>
        <v>0</v>
      </c>
      <c r="E76" s="121">
        <f>J60</f>
        <v>0</v>
      </c>
      <c r="F76" s="121">
        <f>J61</f>
        <v>0</v>
      </c>
      <c r="G76" s="121">
        <f>J62</f>
        <v>0</v>
      </c>
      <c r="H76" s="121">
        <f>J63</f>
        <v>0</v>
      </c>
      <c r="I76" s="121">
        <f>J64</f>
        <v>0</v>
      </c>
      <c r="J76" s="121">
        <f>J65</f>
        <v>0</v>
      </c>
      <c r="K76" s="121">
        <f>J66</f>
        <v>0</v>
      </c>
    </row>
    <row r="78" spans="2:16" x14ac:dyDescent="0.2">
      <c r="G78" t="s">
        <v>98</v>
      </c>
    </row>
    <row r="79" spans="2:16" hidden="1" x14ac:dyDescent="0.2"/>
    <row r="80" spans="2:16"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2:3" hidden="1" x14ac:dyDescent="0.2"/>
    <row r="114" spans="2:3" hidden="1" x14ac:dyDescent="0.2"/>
    <row r="115" spans="2:3" hidden="1" x14ac:dyDescent="0.2"/>
    <row r="116" spans="2:3" hidden="1" x14ac:dyDescent="0.2"/>
    <row r="117" spans="2:3" hidden="1" x14ac:dyDescent="0.2"/>
    <row r="118" spans="2:3" hidden="1" x14ac:dyDescent="0.2"/>
    <row r="125" spans="2:3" x14ac:dyDescent="0.2">
      <c r="B125" s="173" t="s">
        <v>108</v>
      </c>
      <c r="C125" s="174" t="s">
        <v>109</v>
      </c>
    </row>
  </sheetData>
  <sheetProtection algorithmName="SHA-512" hashValue="tG/l2iL9n77MD/+Hjzn9Jq8FE4dZ1Q38F9hNPuX2V6grJ9abSJtJDms+QojR+B3+av5xj8IvxyWpv16kTDyYvg==" saltValue="VQlX4xXWbxok+B2rasH+Qg==" spinCount="100000" sheet="1" objects="1" scenarios="1" selectLockedCells="1"/>
  <mergeCells count="3">
    <mergeCell ref="O58:P65"/>
    <mergeCell ref="L5:M5"/>
    <mergeCell ref="L6:M6"/>
  </mergeCells>
  <pageMargins left="0.7" right="0.7" top="0.75" bottom="0.75" header="0.3" footer="0.3"/>
  <pageSetup scale="5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Client Info</vt:lpstr>
      <vt:lpstr>Results</vt:lpstr>
      <vt:lpstr>Calculations</vt:lpstr>
      <vt:lpstr>Administration</vt:lpstr>
      <vt:lpstr>aCoverableGroups</vt:lpstr>
      <vt:lpstr>aYesNo</vt:lpstr>
      <vt:lpstr>ERROR</vt:lpstr>
      <vt:lpstr>iRelationshipRange</vt:lpstr>
      <vt:lpstr>iSectionATest</vt:lpstr>
      <vt:lpstr>iSectionBTest</vt:lpstr>
      <vt:lpstr>iSectionCTest</vt:lpstr>
      <vt:lpstr>iZeroRange</vt:lpstr>
      <vt:lpstr>Administration!Print_Area</vt:lpstr>
      <vt:lpstr>'Client Info'!Print_Area</vt:lpstr>
      <vt:lpstr>Results!Print_Area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MAGI Manual Budget Spreadsheet</dc:title>
  <dc:creator>Seadog E</dc:creator>
  <cp:lastModifiedBy>Midgett, Arlo C</cp:lastModifiedBy>
  <cp:lastPrinted>2019-02-14T18:55:18Z</cp:lastPrinted>
  <dcterms:created xsi:type="dcterms:W3CDTF">2013-08-25T02:50:56Z</dcterms:created>
  <dcterms:modified xsi:type="dcterms:W3CDTF">2019-02-14T23:59:17Z</dcterms:modified>
</cp:coreProperties>
</file>